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X:\Data\OSSATURE\Dimensionnement\Ndc ossature Type\AF Subframe designer\"/>
    </mc:Choice>
  </mc:AlternateContent>
  <xr:revisionPtr revIDLastSave="0" documentId="13_ncr:1_{30FB4C0B-7969-4D94-9026-4C0B2F5C9510}" xr6:coauthVersionLast="47" xr6:coauthVersionMax="47" xr10:uidLastSave="{00000000-0000-0000-0000-000000000000}"/>
  <workbookProtection workbookAlgorithmName="SHA-512" workbookHashValue="E59w3PtmFmLETQTcnKnuyCoN/J3AyoKrQbuoKO4+iFlFcIWt3nH5pAKSP7K755C6/GTbhL1H9VGHTJQF5C5ycw==" workbookSaltValue="gwwYn9WQIKFWy6fsGStNXw==" workbookSpinCount="100000" lockStructure="1"/>
  <bookViews>
    <workbookView xWindow="38290" yWindow="-110" windowWidth="38620" windowHeight="21100" xr2:uid="{464F6352-8A79-4390-85FA-CED3DECC9FFA}"/>
  </bookViews>
  <sheets>
    <sheet name="fiche renseignement" sheetId="1" r:id="rId1"/>
    <sheet name="BDD (isolant)" sheetId="7" state="hidden" r:id="rId2"/>
    <sheet name="Liste" sheetId="2" state="hidden" r:id="rId3"/>
    <sheet name="BDD (bardage fabricant)" sheetId="4" state="hidden" r:id="rId4"/>
    <sheet name="BDD (bardage details)" sheetId="5" state="hidden" r:id="rId5"/>
    <sheet name="BDD (bardage systeme)" sheetId="6" state="hidden" r:id="rId6"/>
  </sheets>
  <externalReferences>
    <externalReference r:id="rId7"/>
  </externalReferences>
  <definedNames>
    <definedName name="Alpolic">'BDD (bardage fabricant)'!$F$4:$F$20</definedName>
    <definedName name="Autres">'BDD (bardage fabricant)'!$I$4</definedName>
    <definedName name="Cat_Bat">'[1]Données d''entrées (Calcul)'!$C$24</definedName>
    <definedName name="Cat_terrain">'[1]Données d''entrées (Calcul)'!$C$19</definedName>
    <definedName name="Cedral">'BDD (bardage fabricant)'!$C$4:$C$20</definedName>
    <definedName name="classe_sol">'[1]Données d''entrées (Calcul)'!$C$27</definedName>
    <definedName name="Ep_parement">'[1]Données d''entrées (Calcul)'!$C$54</definedName>
    <definedName name="Equitone">'BDD (bardage fabricant)'!$B$4:$B$20</definedName>
    <definedName name="Fundermax">'BDD (bardage fabricant)'!$G$4:$G$20</definedName>
    <definedName name="Masse_parement">'[1]Données d''entrées (Calcul)'!$C$59</definedName>
    <definedName name="nature_ossature">'[1]Données d''entrées (Calcul)'!$C$98</definedName>
    <definedName name="presence_isolant">'[1]Données d''entrées (Calcul)'!$C$40</definedName>
    <definedName name="Rockpanel">'BDD (bardage fabricant)'!$E$4:$E$20</definedName>
    <definedName name="Stacbond">'BDD (bardage fabricant)'!$D$4:$D$20</definedName>
    <definedName name="support">'[1]Données d''entrées (Calcul)'!$C$34</definedName>
    <definedName name="Trespa">'BDD (bardage fabricant)'!$H$4:$H$20</definedName>
    <definedName name="_xlnm.Print_Area" localSheetId="0">'fiche renseignement'!$A$1:$J$108</definedName>
    <definedName name="zone_sismique">'[1]Données d''entrées (Calcul)'!$C$23</definedName>
    <definedName name="zone_vent">'[1]Données d''entrées (Calcul)'!$C$18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 i="5" l="1"/>
  <c r="A28" i="5"/>
  <c r="A27" i="5"/>
  <c r="A26" i="5"/>
  <c r="A25" i="5"/>
  <c r="A24" i="5"/>
  <c r="A23" i="5"/>
  <c r="A22" i="5"/>
  <c r="A21" i="5"/>
  <c r="A20" i="5"/>
  <c r="A19" i="5"/>
  <c r="A18" i="5"/>
  <c r="A17" i="5"/>
  <c r="A16" i="5"/>
  <c r="A15" i="5"/>
  <c r="A14" i="5"/>
  <c r="A13" i="5"/>
  <c r="A12" i="5"/>
  <c r="A11" i="5"/>
  <c r="A10" i="5"/>
  <c r="A9" i="5"/>
  <c r="A8" i="5"/>
  <c r="A7" i="5"/>
  <c r="A6" i="5"/>
  <c r="A5" i="5"/>
  <c r="A4" i="5"/>
  <c r="B1" i="5"/>
  <c r="C1" i="5" s="1"/>
  <c r="D1" i="5" s="1"/>
  <c r="E1" i="5" s="1"/>
  <c r="F1" i="5" s="1"/>
  <c r="G1" i="5" s="1"/>
  <c r="H7" i="1"/>
  <c r="H60" i="1" s="1"/>
  <c r="H59" i="1"/>
  <c r="H6" i="1"/>
  <c r="E67" i="1"/>
  <c r="B67" i="1"/>
  <c r="E74" i="1"/>
  <c r="C1" i="6"/>
  <c r="D1" i="6"/>
  <c r="E1" i="6"/>
  <c r="F1" i="6"/>
  <c r="G1" i="6"/>
  <c r="H1" i="6"/>
  <c r="I1" i="6" s="1"/>
  <c r="J1" i="6" s="1"/>
  <c r="K1" i="6" s="1"/>
  <c r="L1" i="6" s="1"/>
  <c r="M1" i="6" s="1"/>
  <c r="N1" i="6" s="1"/>
  <c r="O1" i="6" s="1"/>
  <c r="P1" i="6" s="1"/>
  <c r="Q1" i="6" s="1"/>
  <c r="R1" i="6" s="1"/>
  <c r="S1" i="6" s="1"/>
  <c r="T1" i="6" s="1"/>
  <c r="U1" i="6" s="1"/>
  <c r="V1" i="6" s="1"/>
  <c r="G81" i="1"/>
  <c r="H81" i="1" s="1"/>
  <c r="G80" i="1"/>
  <c r="H80" i="1" s="1"/>
  <c r="G79" i="1"/>
  <c r="H79" i="1" s="1"/>
  <c r="F82" i="1"/>
  <c r="B2" i="7"/>
  <c r="C2" i="7" s="1"/>
  <c r="T6" i="6"/>
  <c r="S6" i="6"/>
  <c r="B1" i="6"/>
  <c r="E30" i="1"/>
  <c r="B29" i="1"/>
  <c r="H1" i="5" l="1"/>
  <c r="I1" i="5" s="1"/>
  <c r="J1" i="5" s="1"/>
  <c r="K1" i="5" s="1"/>
  <c r="L1" i="5" s="1"/>
  <c r="M1" i="5" s="1"/>
  <c r="N1" i="5" s="1"/>
  <c r="O1" i="5" s="1"/>
  <c r="P1" i="5" s="1"/>
  <c r="Q1" i="5" s="1"/>
  <c r="R1" i="5" s="1"/>
  <c r="S1" i="5" s="1"/>
  <c r="T1" i="5" s="1"/>
  <c r="U1" i="5" s="1"/>
  <c r="E48" i="1"/>
  <c r="H82" i="1"/>
</calcChain>
</file>

<file path=xl/sharedStrings.xml><?xml version="1.0" encoding="utf-8"?>
<sst xmlns="http://schemas.openxmlformats.org/spreadsheetml/2006/main" count="409" uniqueCount="218">
  <si>
    <t>Localisation</t>
  </si>
  <si>
    <t xml:space="preserve">Adresse chantier </t>
  </si>
  <si>
    <t xml:space="preserve">Code postal / Ville </t>
  </si>
  <si>
    <t xml:space="preserve">Pays </t>
  </si>
  <si>
    <t xml:space="preserve">Bord de mer </t>
  </si>
  <si>
    <t>Nature des travaux</t>
  </si>
  <si>
    <t>Hauteur</t>
  </si>
  <si>
    <t>Nature de support</t>
  </si>
  <si>
    <t>Epaisseur support</t>
  </si>
  <si>
    <t>Vent</t>
  </si>
  <si>
    <t>Zone de vent</t>
  </si>
  <si>
    <t>Rugosité de terrain</t>
  </si>
  <si>
    <t>Sismique</t>
  </si>
  <si>
    <t>Zone de sismicité</t>
  </si>
  <si>
    <t>Classe de sol</t>
  </si>
  <si>
    <t>Bardage</t>
  </si>
  <si>
    <t>Fabricant</t>
  </si>
  <si>
    <t>Modèle</t>
  </si>
  <si>
    <t>Systéme</t>
  </si>
  <si>
    <t>Epaisseur parement</t>
  </si>
  <si>
    <t>[mm]</t>
  </si>
  <si>
    <t>Masse surfacique</t>
  </si>
  <si>
    <t>[Kg/m²]</t>
  </si>
  <si>
    <t>Joint ouvert</t>
  </si>
  <si>
    <t>Oui</t>
  </si>
  <si>
    <t>Non</t>
  </si>
  <si>
    <t>Rénovation</t>
  </si>
  <si>
    <t>Neuf</t>
  </si>
  <si>
    <t>[m]</t>
  </si>
  <si>
    <t>Béton fissuré</t>
  </si>
  <si>
    <t>Béton non-fissuré</t>
  </si>
  <si>
    <t>Parpaing</t>
  </si>
  <si>
    <t>Brique pleine</t>
  </si>
  <si>
    <t>Brique creuse</t>
  </si>
  <si>
    <t xml:space="preserve">Béton cellulaire </t>
  </si>
  <si>
    <t>COB/FOB</t>
  </si>
  <si>
    <t>CLT</t>
  </si>
  <si>
    <t>Métallique</t>
  </si>
  <si>
    <t>C20/25</t>
  </si>
  <si>
    <t>C25/30</t>
  </si>
  <si>
    <t>C30/37</t>
  </si>
  <si>
    <t>C35/40</t>
  </si>
  <si>
    <t>C40/50</t>
  </si>
  <si>
    <t>C45/55</t>
  </si>
  <si>
    <t>C50/60</t>
  </si>
  <si>
    <t>Guadeloupe</t>
  </si>
  <si>
    <t>Guyane</t>
  </si>
  <si>
    <t>Martinique</t>
  </si>
  <si>
    <t>Réunion</t>
  </si>
  <si>
    <t>II</t>
  </si>
  <si>
    <t>IIIa</t>
  </si>
  <si>
    <t>IIIb</t>
  </si>
  <si>
    <t>IV</t>
  </si>
  <si>
    <t>I</t>
  </si>
  <si>
    <t>III</t>
  </si>
  <si>
    <t>A</t>
  </si>
  <si>
    <t>B</t>
  </si>
  <si>
    <t>C</t>
  </si>
  <si>
    <t>D</t>
  </si>
  <si>
    <t>E</t>
  </si>
  <si>
    <t>Equitone</t>
  </si>
  <si>
    <t>Cedral</t>
  </si>
  <si>
    <t>Stacbond</t>
  </si>
  <si>
    <t>Rockpanel</t>
  </si>
  <si>
    <t>Alpolic</t>
  </si>
  <si>
    <t>Fundermax</t>
  </si>
  <si>
    <t>Trespa</t>
  </si>
  <si>
    <t>Autres</t>
  </si>
  <si>
    <t>Natura</t>
  </si>
  <si>
    <t>Lap</t>
  </si>
  <si>
    <t>FR</t>
  </si>
  <si>
    <t>A2</t>
  </si>
  <si>
    <t>Max exterior</t>
  </si>
  <si>
    <t>Meteon</t>
  </si>
  <si>
    <t>Pictura</t>
  </si>
  <si>
    <t>Click</t>
  </si>
  <si>
    <t>M.Look</t>
  </si>
  <si>
    <t>Lumen</t>
  </si>
  <si>
    <t>Tectiva</t>
  </si>
  <si>
    <t>Linea</t>
  </si>
  <si>
    <t>Lunara</t>
  </si>
  <si>
    <t>Fixation visible</t>
  </si>
  <si>
    <t xml:space="preserve">Tergo </t>
  </si>
  <si>
    <t>Tergo design</t>
  </si>
  <si>
    <t>K7</t>
  </si>
  <si>
    <t>Eclip's</t>
  </si>
  <si>
    <t>TS200</t>
  </si>
  <si>
    <t>Gamme</t>
  </si>
  <si>
    <t xml:space="preserve">Fabricant </t>
  </si>
  <si>
    <t>N° Atec/ATT
Bois</t>
  </si>
  <si>
    <t>N° Atec/ATT
Metal</t>
  </si>
  <si>
    <t>Epaisseur
(mm)</t>
  </si>
  <si>
    <t>Masse surfacique
(Kg/m²)</t>
  </si>
  <si>
    <t>Entraxe max le long du profil</t>
  </si>
  <si>
    <t>Fléche nez équerre</t>
  </si>
  <si>
    <t>entraxe équerre HS</t>
  </si>
  <si>
    <t>entraxe équerre S</t>
  </si>
  <si>
    <t>entraxe ossature HS</t>
  </si>
  <si>
    <t>entraxe ossature S</t>
  </si>
  <si>
    <t>Fd3</t>
  </si>
  <si>
    <t>Pura</t>
  </si>
  <si>
    <t>Max Exterior</t>
  </si>
  <si>
    <t>Lisse</t>
  </si>
  <si>
    <t>Avec lisse</t>
  </si>
  <si>
    <t>Matiére</t>
  </si>
  <si>
    <t>sur épaisseur complexe</t>
  </si>
  <si>
    <t>Répartition du poids</t>
  </si>
  <si>
    <t>Acier</t>
  </si>
  <si>
    <t>Aluminium</t>
  </si>
  <si>
    <t>Bois</t>
  </si>
  <si>
    <t>Module d'Young</t>
  </si>
  <si>
    <t>Limite mécanique</t>
  </si>
  <si>
    <t>Limite élastique</t>
  </si>
  <si>
    <t>Inertie Ix</t>
  </si>
  <si>
    <t>Inertie Iy</t>
  </si>
  <si>
    <t>Fibre neutre Vx</t>
  </si>
  <si>
    <t>Fibre neutre Vy</t>
  </si>
  <si>
    <t>I/v</t>
  </si>
  <si>
    <t>section</t>
  </si>
  <si>
    <t>masse linéire</t>
  </si>
  <si>
    <t>[Gpa)</t>
  </si>
  <si>
    <t>[Mpa]</t>
  </si>
  <si>
    <r>
      <t>[mm</t>
    </r>
    <r>
      <rPr>
        <vertAlign val="superscript"/>
        <sz val="11"/>
        <color theme="1"/>
        <rFont val="Calibri"/>
        <family val="2"/>
        <scheme val="minor"/>
      </rPr>
      <t>4</t>
    </r>
    <r>
      <rPr>
        <sz val="11"/>
        <color theme="1"/>
        <rFont val="Calibri"/>
        <family val="2"/>
        <scheme val="minor"/>
      </rPr>
      <t>]</t>
    </r>
  </si>
  <si>
    <t>[mm3]</t>
  </si>
  <si>
    <t>[mm²]</t>
  </si>
  <si>
    <t>[Kg/m]</t>
  </si>
  <si>
    <r>
      <t>F</t>
    </r>
    <r>
      <rPr>
        <vertAlign val="subscript"/>
        <sz val="11"/>
        <color theme="1"/>
        <rFont val="Calibri"/>
        <family val="2"/>
        <scheme val="minor"/>
      </rPr>
      <t>d3</t>
    </r>
  </si>
  <si>
    <t>Lisse Tergo</t>
  </si>
  <si>
    <r>
      <t>F</t>
    </r>
    <r>
      <rPr>
        <vertAlign val="subscript"/>
        <sz val="11"/>
        <color theme="1"/>
        <rFont val="Calibri"/>
        <family val="2"/>
        <scheme val="minor"/>
      </rPr>
      <t>d1</t>
    </r>
  </si>
  <si>
    <t>SX5-5,5x31-A2</t>
  </si>
  <si>
    <t>SDA5/3,5-8-H13/SR2-5,5x22</t>
  </si>
  <si>
    <t>SW3-S-D11/R-4,8x38</t>
  </si>
  <si>
    <t>Lisse Tergo design</t>
  </si>
  <si>
    <t>Lisse TS200</t>
  </si>
  <si>
    <t>Page 1 / 2</t>
  </si>
  <si>
    <t>Page 2 / 2</t>
  </si>
  <si>
    <r>
      <rPr>
        <i/>
        <sz val="9"/>
        <color theme="1"/>
        <rFont val="Calibri"/>
        <family val="2"/>
        <scheme val="minor"/>
      </rPr>
      <t>Fiche de renseignement AF_Subframe_designer_V1.0 /</t>
    </r>
    <r>
      <rPr>
        <i/>
        <sz val="9"/>
        <color rgb="FF2E495F"/>
        <rFont val="Calibri"/>
        <family val="2"/>
        <scheme val="minor"/>
      </rPr>
      <t xml:space="preserve"> www.atelierdesfacadiers.com</t>
    </r>
  </si>
  <si>
    <t>Nature ossature</t>
  </si>
  <si>
    <t>Epaisseur de complexe imposé</t>
  </si>
  <si>
    <t>Epaisseur de complexe total</t>
  </si>
  <si>
    <t>Complexe et isolation</t>
  </si>
  <si>
    <t>Présence d'isolant</t>
  </si>
  <si>
    <t>Nombre de couche d'isolant</t>
  </si>
  <si>
    <t>Couche N°1</t>
  </si>
  <si>
    <t>Couche N°2</t>
  </si>
  <si>
    <t>Couche N°3</t>
  </si>
  <si>
    <t>Type</t>
  </si>
  <si>
    <t>Epaisseur</t>
  </si>
  <si>
    <t>R</t>
  </si>
  <si>
    <t>λ</t>
  </si>
  <si>
    <t>Isolant</t>
  </si>
  <si>
    <t>Lambda</t>
  </si>
  <si>
    <t>W/(m.K)</t>
  </si>
  <si>
    <t>Rock Facade</t>
  </si>
  <si>
    <t>Rockwool</t>
  </si>
  <si>
    <t>Rock Facade prenium</t>
  </si>
  <si>
    <t>Rockglace</t>
  </si>
  <si>
    <t>Ursa Facada 32</t>
  </si>
  <si>
    <t>Ursa</t>
  </si>
  <si>
    <t>Ursa Facada 35</t>
  </si>
  <si>
    <t>Ursa Facada 38</t>
  </si>
  <si>
    <t>Iso Facade 30</t>
  </si>
  <si>
    <t>Isover</t>
  </si>
  <si>
    <t>Iso Facade 32</t>
  </si>
  <si>
    <t>Iso Facade 35</t>
  </si>
  <si>
    <t>Smartfacade 32</t>
  </si>
  <si>
    <t>Knauf</t>
  </si>
  <si>
    <t>Smartfacade 35</t>
  </si>
  <si>
    <t>Pavaflex-confort 36</t>
  </si>
  <si>
    <t>Pavatex</t>
  </si>
  <si>
    <t>Flex F036</t>
  </si>
  <si>
    <t>Steico</t>
  </si>
  <si>
    <t>Flex F038</t>
  </si>
  <si>
    <t xml:space="preserve">Total </t>
  </si>
  <si>
    <t>Nu ossature primaire</t>
  </si>
  <si>
    <t xml:space="preserve">Conception ossature </t>
  </si>
  <si>
    <t>Simple + Lisse tergo</t>
  </si>
  <si>
    <t>Simple + Lisse tergo design</t>
  </si>
  <si>
    <t>Simple pour K7</t>
  </si>
  <si>
    <t>Simple</t>
  </si>
  <si>
    <t>Simple + Lisse TS200</t>
  </si>
  <si>
    <t>Ossature</t>
  </si>
  <si>
    <t>Simple réseau vertical</t>
  </si>
  <si>
    <t>Double reseau vertical + horizontal</t>
  </si>
  <si>
    <t>Bâtiment</t>
  </si>
  <si>
    <t>Catégorie de bâtiment</t>
  </si>
  <si>
    <t>Système</t>
  </si>
  <si>
    <t>Epaisseur système fixation + bardage</t>
  </si>
  <si>
    <t>Divers</t>
  </si>
  <si>
    <t>Date :</t>
  </si>
  <si>
    <t>Référence chantier :</t>
  </si>
  <si>
    <t>Infos Client</t>
  </si>
  <si>
    <t>Société</t>
  </si>
  <si>
    <t>Affaire</t>
  </si>
  <si>
    <t>Interlocuteur</t>
  </si>
  <si>
    <t>Email / téléphone</t>
  </si>
  <si>
    <r>
      <rPr>
        <b/>
        <sz val="11"/>
        <color rgb="FFFF0000"/>
        <rFont val="Calibri"/>
        <family val="2"/>
        <scheme val="minor"/>
      </rPr>
      <t>Afin de pouvoir vous retourner une étude précise et complète, merci de joindre à ce document à minimum un plan en élévation de l'ensemble des façades bardées au format DWG de préférence.</t>
    </r>
    <r>
      <rPr>
        <sz val="10"/>
        <color theme="1"/>
        <rFont val="Calibri"/>
        <family val="2"/>
        <scheme val="minor"/>
      </rPr>
      <t xml:space="preserve">
Les profils d'ossature seront définie en conformité avec les différent besoin du projet ainsi que les normes qui entourent le produit de bardage concerné. Si le projet nécessite des ossatures particulières merci de nous le préciser.</t>
    </r>
  </si>
  <si>
    <t>Rock Façade</t>
  </si>
  <si>
    <t>bois</t>
  </si>
  <si>
    <t>métal</t>
  </si>
  <si>
    <t>Largeur vue jonction</t>
  </si>
  <si>
    <t>Largeur vue intermediaire</t>
  </si>
  <si>
    <t>ATT-20/008_V2</t>
  </si>
  <si>
    <t>ATT-20/006_V2</t>
  </si>
  <si>
    <t>ATT-20/017_V1</t>
  </si>
  <si>
    <t>ATT-20/009_V1</t>
  </si>
  <si>
    <t>ATT-20/019_V1</t>
  </si>
  <si>
    <t>ATT-20/020_V1</t>
  </si>
  <si>
    <t>450/600</t>
  </si>
  <si>
    <t>600/750</t>
  </si>
  <si>
    <t>750/900</t>
  </si>
  <si>
    <t>ATT-20/013_V1</t>
  </si>
  <si>
    <t>ATT-20/014_V1</t>
  </si>
  <si>
    <t>2.2/16-1775_V2</t>
  </si>
  <si>
    <t>2.2/13-1549_V3</t>
  </si>
  <si>
    <t>?</t>
  </si>
  <si>
    <t>2.2/19-1803_V2-E1</t>
  </si>
  <si>
    <t>Durable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</si>
</sst>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scheme val="minor"/>
    </font>
    <font>
      <sz val="11"/>
      <color theme="0"/>
      <name val="Calibri"/>
      <family val="2"/>
      <scheme val="minor"/>
    </font>
    <font>
      <b/>
      <sz val="14"/>
      <color rgb="FF2E495F"/>
      <name val="Calibri"/>
      <family val="2"/>
      <scheme val="minor"/>
    </font>
    <font>
      <sz val="10"/>
      <color theme="1"/>
      <name val="Calibri"/>
      <family val="2"/>
      <scheme val="minor"/>
    </font>
    <font>
      <b/>
      <sz val="11"/>
      <color rgb="FF2E495F"/>
      <name val="Calibri"/>
      <family val="2"/>
      <scheme val="minor"/>
    </font>
    <font>
      <i/>
      <sz val="11"/>
      <color theme="1"/>
      <name val="Calibri"/>
      <family val="2"/>
      <scheme val="minor"/>
    </font>
    <font>
      <vertAlign val="superscript"/>
      <sz val="11"/>
      <color theme="1"/>
      <name val="Calibri"/>
      <family val="2"/>
      <scheme val="minor"/>
    </font>
    <font>
      <vertAlign val="subscript"/>
      <sz val="11"/>
      <color theme="1"/>
      <name val="Calibri"/>
      <family val="2"/>
      <scheme val="minor"/>
    </font>
    <font>
      <i/>
      <sz val="9"/>
      <color theme="1"/>
      <name val="Calibri"/>
      <family val="2"/>
      <scheme val="minor"/>
    </font>
    <font>
      <i/>
      <sz val="9"/>
      <color rgb="FF2E495F"/>
      <name val="Calibri"/>
      <family val="2"/>
      <scheme val="minor"/>
    </font>
    <font>
      <b/>
      <sz val="10"/>
      <color theme="1"/>
      <name val="Calibri"/>
      <family val="2"/>
      <scheme val="minor"/>
    </font>
    <font>
      <sz val="11"/>
      <name val="Calibri"/>
      <family val="2"/>
      <scheme val="minor"/>
    </font>
    <font>
      <sz val="9"/>
      <color rgb="FF2E495F"/>
      <name val="Calibri"/>
      <family val="2"/>
      <scheme val="minor"/>
    </font>
    <font>
      <b/>
      <sz val="9"/>
      <color rgb="FF2E495F"/>
      <name val="Calibri"/>
      <family val="2"/>
      <scheme val="minor"/>
    </font>
    <font>
      <b/>
      <sz val="11"/>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5">
    <border>
      <left/>
      <right/>
      <top/>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81">
    <xf numFmtId="0" fontId="0" fillId="0" borderId="0" xfId="0"/>
    <xf numFmtId="11" fontId="0" fillId="0" borderId="0" xfId="0" applyNumberFormat="1"/>
    <xf numFmtId="2" fontId="3" fillId="0" borderId="3" xfId="0" applyNumberFormat="1" applyFont="1" applyBorder="1" applyAlignment="1">
      <alignment horizontal="center" vertical="center"/>
    </xf>
    <xf numFmtId="0" fontId="3" fillId="3" borderId="3" xfId="0" applyFont="1" applyFill="1" applyBorder="1" applyAlignment="1">
      <alignment horizontal="center"/>
    </xf>
    <xf numFmtId="0" fontId="3" fillId="3" borderId="3" xfId="0" applyFont="1" applyFill="1" applyBorder="1" applyAlignment="1">
      <alignment horizontal="center" vertical="center"/>
    </xf>
    <xf numFmtId="0" fontId="0" fillId="0" borderId="3" xfId="0" applyBorder="1"/>
    <xf numFmtId="0" fontId="3" fillId="0" borderId="0" xfId="0" applyFont="1"/>
    <xf numFmtId="0" fontId="3" fillId="0" borderId="0" xfId="0" applyFont="1" applyAlignment="1">
      <alignment horizontal="center" vertical="center"/>
    </xf>
    <xf numFmtId="0" fontId="3" fillId="0" borderId="0" xfId="0" applyFont="1" applyAlignment="1">
      <alignment horizontal="center" vertical="center" wrapText="1"/>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3" xfId="0" applyFill="1" applyBorder="1" applyAlignment="1">
      <alignment horizontal="center" vertical="center" wrapText="1"/>
    </xf>
    <xf numFmtId="0" fontId="0" fillId="4" borderId="5" xfId="0" applyFill="1" applyBorder="1" applyAlignment="1">
      <alignment horizontal="center" vertical="center"/>
    </xf>
    <xf numFmtId="0" fontId="0" fillId="4" borderId="3" xfId="0" applyFill="1" applyBorder="1" applyAlignment="1">
      <alignment horizontal="center"/>
    </xf>
    <xf numFmtId="2" fontId="0" fillId="0" borderId="3" xfId="0" applyNumberFormat="1" applyBorder="1" applyAlignment="1">
      <alignment horizontal="center" vertical="center"/>
    </xf>
    <xf numFmtId="0" fontId="3" fillId="3" borderId="6" xfId="0" applyFont="1" applyFill="1" applyBorder="1" applyAlignment="1">
      <alignment horizontal="center" vertical="center"/>
    </xf>
    <xf numFmtId="0" fontId="0" fillId="2" borderId="0" xfId="0" applyFill="1"/>
    <xf numFmtId="0" fontId="2" fillId="2" borderId="0" xfId="0" applyFont="1" applyFill="1" applyAlignment="1">
      <alignment horizontal="left" vertical="top"/>
    </xf>
    <xf numFmtId="0" fontId="3" fillId="2" borderId="1" xfId="0" applyFont="1" applyFill="1" applyBorder="1" applyAlignment="1">
      <alignment horizontal="left" vertical="center"/>
    </xf>
    <xf numFmtId="0" fontId="0" fillId="2" borderId="1" xfId="0" applyFill="1" applyBorder="1"/>
    <xf numFmtId="0" fontId="5" fillId="2" borderId="1" xfId="0" applyFont="1" applyFill="1" applyBorder="1" applyAlignment="1">
      <alignment horizontal="right" vertical="center"/>
    </xf>
    <xf numFmtId="0" fontId="4" fillId="2" borderId="1" xfId="0" applyFont="1" applyFill="1" applyBorder="1" applyAlignment="1">
      <alignment horizontal="left" vertical="center"/>
    </xf>
    <xf numFmtId="0" fontId="0" fillId="2" borderId="0" xfId="0" applyFill="1" applyAlignment="1">
      <alignment horizontal="right"/>
    </xf>
    <xf numFmtId="0" fontId="4" fillId="2" borderId="0" xfId="0" applyFont="1" applyFill="1" applyAlignment="1">
      <alignment horizontal="center" vertical="center"/>
    </xf>
    <xf numFmtId="0" fontId="8" fillId="2" borderId="0" xfId="0" applyFont="1" applyFill="1" applyAlignment="1">
      <alignment horizontal="left"/>
    </xf>
    <xf numFmtId="0" fontId="9" fillId="2" borderId="0" xfId="0" applyFont="1" applyFill="1" applyAlignment="1">
      <alignment vertical="center"/>
    </xf>
    <xf numFmtId="0" fontId="0" fillId="3" borderId="3" xfId="0" applyFill="1" applyBorder="1" applyAlignment="1">
      <alignment horizontal="center" vertical="center"/>
    </xf>
    <xf numFmtId="0" fontId="0" fillId="3" borderId="3" xfId="0" applyFill="1" applyBorder="1"/>
    <xf numFmtId="0" fontId="0" fillId="0" borderId="3" xfId="0" applyBorder="1" applyAlignment="1">
      <alignment horizontal="center" vertical="center"/>
    </xf>
    <xf numFmtId="0" fontId="3" fillId="3" borderId="0" xfId="0" applyFont="1" applyFill="1" applyAlignment="1">
      <alignment horizontal="center" vertical="center"/>
    </xf>
    <xf numFmtId="0" fontId="5" fillId="2" borderId="1" xfId="0" applyFont="1" applyFill="1" applyBorder="1" applyAlignment="1">
      <alignment horizontal="right"/>
    </xf>
    <xf numFmtId="0" fontId="3" fillId="2" borderId="0" xfId="0" applyFont="1" applyFill="1" applyAlignment="1">
      <alignment horizontal="left" vertical="center"/>
    </xf>
    <xf numFmtId="0" fontId="5" fillId="2" borderId="0" xfId="0" applyFont="1" applyFill="1" applyAlignment="1">
      <alignment horizontal="right" vertical="center"/>
    </xf>
    <xf numFmtId="0" fontId="0" fillId="2" borderId="0" xfId="0" applyFill="1" applyAlignment="1">
      <alignment horizontal="center" vertical="center"/>
    </xf>
    <xf numFmtId="0" fontId="3" fillId="2" borderId="0" xfId="0" applyFont="1" applyFill="1" applyAlignment="1">
      <alignment horizontal="center" vertical="center"/>
    </xf>
    <xf numFmtId="164" fontId="3" fillId="2" borderId="1" xfId="0" applyNumberFormat="1" applyFont="1" applyFill="1" applyBorder="1" applyAlignment="1">
      <alignment horizontal="center" vertical="center"/>
    </xf>
    <xf numFmtId="2" fontId="10" fillId="2" borderId="1" xfId="0" applyNumberFormat="1" applyFont="1" applyFill="1" applyBorder="1" applyAlignment="1">
      <alignment horizontal="center" vertical="center"/>
    </xf>
    <xf numFmtId="164" fontId="10" fillId="2" borderId="1" xfId="0" applyNumberFormat="1" applyFont="1" applyFill="1" applyBorder="1" applyAlignment="1">
      <alignment horizontal="center" vertical="center"/>
    </xf>
    <xf numFmtId="0" fontId="1" fillId="2" borderId="0" xfId="0" applyFont="1" applyFill="1"/>
    <xf numFmtId="0" fontId="12" fillId="2" borderId="0" xfId="0" applyFont="1" applyFill="1" applyAlignment="1">
      <alignment horizontal="right" vertical="center"/>
    </xf>
    <xf numFmtId="14" fontId="13" fillId="2" borderId="0" xfId="0" applyNumberFormat="1" applyFont="1" applyFill="1" applyAlignment="1">
      <alignment horizontal="left" vertical="center"/>
    </xf>
    <xf numFmtId="0" fontId="13" fillId="2" borderId="0" xfId="0" applyFont="1" applyFill="1" applyAlignment="1">
      <alignment horizontal="left" vertical="center"/>
    </xf>
    <xf numFmtId="0" fontId="4" fillId="2" borderId="0" xfId="0" applyFont="1" applyFill="1" applyAlignment="1">
      <alignment horizontal="left" vertical="center"/>
    </xf>
    <xf numFmtId="0" fontId="0" fillId="3" borderId="0" xfId="0" applyFill="1"/>
    <xf numFmtId="0" fontId="4" fillId="2" borderId="2" xfId="0" applyFont="1" applyFill="1" applyBorder="1" applyAlignment="1" applyProtection="1">
      <alignment horizontal="left" vertical="center"/>
      <protection locked="0"/>
    </xf>
    <xf numFmtId="2" fontId="10" fillId="2" borderId="1" xfId="0" applyNumberFormat="1" applyFont="1" applyFill="1" applyBorder="1" applyAlignment="1" applyProtection="1">
      <alignment horizontal="center" vertical="center"/>
      <protection locked="0"/>
    </xf>
    <xf numFmtId="0" fontId="3" fillId="0" borderId="0" xfId="0" applyFont="1" applyAlignment="1">
      <alignment vertical="center" wrapText="1"/>
    </xf>
    <xf numFmtId="0" fontId="3" fillId="0" borderId="3" xfId="0" applyFont="1" applyBorder="1"/>
    <xf numFmtId="0" fontId="3" fillId="0" borderId="3" xfId="0" applyFont="1" applyBorder="1" applyAlignment="1">
      <alignment horizontal="center" vertical="center"/>
    </xf>
    <xf numFmtId="0" fontId="4" fillId="2" borderId="2"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2" fillId="2" borderId="0" xfId="0" applyFont="1" applyFill="1" applyAlignment="1">
      <alignment horizontal="left" vertical="top"/>
    </xf>
    <xf numFmtId="2" fontId="4" fillId="2" borderId="2" xfId="0" applyNumberFormat="1" applyFont="1" applyFill="1" applyBorder="1" applyAlignment="1" applyProtection="1">
      <alignment horizontal="left" vertical="center"/>
      <protection locked="0"/>
    </xf>
    <xf numFmtId="2" fontId="4" fillId="2" borderId="1" xfId="0" applyNumberFormat="1" applyFont="1" applyFill="1" applyBorder="1" applyAlignment="1" applyProtection="1">
      <alignment horizontal="left" vertical="center"/>
      <protection locked="0"/>
    </xf>
    <xf numFmtId="0" fontId="9" fillId="2" borderId="0" xfId="0" applyFont="1" applyFill="1" applyAlignment="1">
      <alignment horizontal="center" vertical="center"/>
    </xf>
    <xf numFmtId="0" fontId="3" fillId="2" borderId="0" xfId="0" applyFont="1" applyFill="1" applyAlignment="1">
      <alignment horizontal="left" vertical="top" wrapText="1"/>
    </xf>
    <xf numFmtId="0" fontId="4" fillId="2" borderId="2" xfId="0" applyFont="1" applyFill="1" applyBorder="1" applyAlignment="1">
      <alignment horizontal="left" vertical="center"/>
    </xf>
    <xf numFmtId="0" fontId="4" fillId="2" borderId="1" xfId="0" applyFont="1" applyFill="1" applyBorder="1" applyAlignment="1">
      <alignment horizontal="left" vertical="center"/>
    </xf>
    <xf numFmtId="0" fontId="11" fillId="2" borderId="7" xfId="0" applyFont="1" applyFill="1" applyBorder="1" applyAlignment="1" applyProtection="1">
      <alignment horizontal="left" vertical="top" wrapText="1"/>
      <protection locked="0"/>
    </xf>
    <xf numFmtId="0" fontId="11" fillId="2" borderId="8" xfId="0" applyFont="1" applyFill="1" applyBorder="1" applyAlignment="1" applyProtection="1">
      <alignment horizontal="left" vertical="top" wrapText="1"/>
      <protection locked="0"/>
    </xf>
    <xf numFmtId="0" fontId="11" fillId="2" borderId="9" xfId="0" applyFont="1" applyFill="1" applyBorder="1" applyAlignment="1" applyProtection="1">
      <alignment horizontal="left" vertical="top" wrapText="1"/>
      <protection locked="0"/>
    </xf>
    <xf numFmtId="0" fontId="11" fillId="2" borderId="6" xfId="0" applyFont="1" applyFill="1" applyBorder="1" applyAlignment="1" applyProtection="1">
      <alignment horizontal="left" vertical="top" wrapText="1"/>
      <protection locked="0"/>
    </xf>
    <xf numFmtId="0" fontId="11" fillId="2" borderId="0" xfId="0" applyFont="1" applyFill="1" applyAlignment="1" applyProtection="1">
      <alignment horizontal="left" vertical="top" wrapText="1"/>
      <protection locked="0"/>
    </xf>
    <xf numFmtId="0" fontId="11" fillId="2" borderId="10" xfId="0" applyFont="1" applyFill="1" applyBorder="1" applyAlignment="1" applyProtection="1">
      <alignment horizontal="left" vertical="top" wrapText="1"/>
      <protection locked="0"/>
    </xf>
    <xf numFmtId="0" fontId="11" fillId="2" borderId="11" xfId="0" applyFont="1" applyFill="1" applyBorder="1" applyAlignment="1" applyProtection="1">
      <alignment horizontal="left" vertical="top" wrapText="1"/>
      <protection locked="0"/>
    </xf>
    <xf numFmtId="0" fontId="11" fillId="2" borderId="12" xfId="0" applyFont="1" applyFill="1" applyBorder="1" applyAlignment="1" applyProtection="1">
      <alignment horizontal="left" vertical="top" wrapText="1"/>
      <protection locked="0"/>
    </xf>
    <xf numFmtId="0" fontId="11" fillId="2" borderId="13" xfId="0" applyFont="1" applyFill="1" applyBorder="1" applyAlignment="1" applyProtection="1">
      <alignment horizontal="left" vertical="top" wrapText="1"/>
      <protection locked="0"/>
    </xf>
    <xf numFmtId="0" fontId="4" fillId="2" borderId="14" xfId="0" applyFont="1" applyFill="1" applyBorder="1" applyAlignment="1" applyProtection="1">
      <alignment horizontal="left" vertical="center"/>
      <protection locked="0"/>
    </xf>
    <xf numFmtId="2" fontId="4" fillId="2" borderId="2" xfId="0" applyNumberFormat="1" applyFont="1" applyFill="1" applyBorder="1" applyAlignment="1">
      <alignment horizontal="left" vertical="center"/>
    </xf>
    <xf numFmtId="2" fontId="4" fillId="2" borderId="1" xfId="0" applyNumberFormat="1" applyFont="1" applyFill="1" applyBorder="1" applyAlignment="1">
      <alignment horizontal="left" vertical="center"/>
    </xf>
    <xf numFmtId="0" fontId="4" fillId="2" borderId="2"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0" fillId="3" borderId="3" xfId="0" applyFill="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center" vertical="center" wrapText="1"/>
    </xf>
    <xf numFmtId="0" fontId="0" fillId="4" borderId="3" xfId="0" applyFill="1" applyBorder="1" applyAlignment="1">
      <alignment horizontal="center" vertical="center" wrapText="1"/>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3" fillId="4" borderId="3" xfId="0" applyFont="1" applyFill="1" applyBorder="1" applyAlignment="1">
      <alignment horizontal="center" vertical="center" wrapText="1"/>
    </xf>
  </cellXfs>
  <cellStyles count="1">
    <cellStyle name="Normal" xfId="0" builtinId="0"/>
  </cellStyles>
  <dxfs count="7">
    <dxf>
      <font>
        <color theme="0"/>
      </font>
      <fill>
        <patternFill patternType="none">
          <bgColor auto="1"/>
        </patternFill>
      </fill>
    </dxf>
    <dxf>
      <font>
        <color theme="0"/>
      </font>
      <border>
        <left/>
        <bottom/>
        <vertical/>
        <horizontal/>
      </border>
    </dxf>
    <dxf>
      <font>
        <color theme="0"/>
      </font>
      <border>
        <left/>
        <bottom/>
        <vertical/>
        <horizontal/>
      </border>
    </dxf>
    <dxf>
      <font>
        <color theme="0"/>
      </font>
      <border>
        <left/>
        <top/>
        <bottom/>
        <vertical/>
        <horizontal/>
      </border>
    </dxf>
    <dxf>
      <font>
        <color theme="0"/>
      </font>
      <border>
        <left/>
        <top/>
        <bottom/>
        <vertical/>
        <horizontal/>
      </border>
    </dxf>
    <dxf>
      <font>
        <color theme="0"/>
      </font>
      <border>
        <left/>
        <vertical/>
        <horizontal/>
      </border>
    </dxf>
    <dxf>
      <font>
        <color theme="0"/>
      </font>
      <border>
        <left/>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5</xdr:row>
      <xdr:rowOff>1786</xdr:rowOff>
    </xdr:from>
    <xdr:to>
      <xdr:col>5</xdr:col>
      <xdr:colOff>293594</xdr:colOff>
      <xdr:row>7</xdr:row>
      <xdr:rowOff>27344</xdr:rowOff>
    </xdr:to>
    <xdr:grpSp>
      <xdr:nvGrpSpPr>
        <xdr:cNvPr id="2" name="Groupe 1">
          <a:extLst>
            <a:ext uri="{FF2B5EF4-FFF2-40B4-BE49-F238E27FC236}">
              <a16:creationId xmlns:a16="http://schemas.microsoft.com/office/drawing/2014/main" id="{12300C9A-7F52-44C2-9709-C6CFDAFA2308}"/>
            </a:ext>
          </a:extLst>
        </xdr:cNvPr>
        <xdr:cNvGrpSpPr/>
      </xdr:nvGrpSpPr>
      <xdr:grpSpPr>
        <a:xfrm>
          <a:off x="19050" y="935610"/>
          <a:ext cx="3957544" cy="399087"/>
          <a:chOff x="0" y="11466276"/>
          <a:chExt cx="3769337" cy="518825"/>
        </a:xfrm>
      </xdr:grpSpPr>
      <xdr:sp macro="" textlink="">
        <xdr:nvSpPr>
          <xdr:cNvPr id="3" name="Rectangle 2">
            <a:extLst>
              <a:ext uri="{FF2B5EF4-FFF2-40B4-BE49-F238E27FC236}">
                <a16:creationId xmlns:a16="http://schemas.microsoft.com/office/drawing/2014/main" id="{02D07CD9-43AD-5296-8339-12C01D76334A}"/>
              </a:ext>
            </a:extLst>
          </xdr:cNvPr>
          <xdr:cNvSpPr/>
        </xdr:nvSpPr>
        <xdr:spPr>
          <a:xfrm>
            <a:off x="0" y="11466276"/>
            <a:ext cx="3313166" cy="518825"/>
          </a:xfrm>
          <a:prstGeom prst="rect">
            <a:avLst/>
          </a:prstGeom>
          <a:solidFill>
            <a:srgbClr val="74869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fr-FR" sz="2000" b="1" cap="all" baseline="0">
                <a:solidFill>
                  <a:schemeClr val="bg1">
                    <a:lumMod val="85000"/>
                  </a:schemeClr>
                </a:solidFill>
              </a:rPr>
              <a:t>Fiche de renseignement</a:t>
            </a:r>
          </a:p>
        </xdr:txBody>
      </xdr:sp>
      <xdr:sp macro="" textlink="">
        <xdr:nvSpPr>
          <xdr:cNvPr id="4" name="Triangle isocèle 3">
            <a:extLst>
              <a:ext uri="{FF2B5EF4-FFF2-40B4-BE49-F238E27FC236}">
                <a16:creationId xmlns:a16="http://schemas.microsoft.com/office/drawing/2014/main" id="{269CFDF1-60CC-82F6-B6C9-02BAD31A9779}"/>
              </a:ext>
            </a:extLst>
          </xdr:cNvPr>
          <xdr:cNvSpPr/>
        </xdr:nvSpPr>
        <xdr:spPr>
          <a:xfrm rot="10800000" flipH="1">
            <a:off x="2858495" y="11466276"/>
            <a:ext cx="910842" cy="518825"/>
          </a:xfrm>
          <a:prstGeom prst="triangle">
            <a:avLst/>
          </a:prstGeom>
          <a:solidFill>
            <a:srgbClr val="74869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editAs="oneCell">
    <xdr:from>
      <xdr:col>0</xdr:col>
      <xdr:colOff>73270</xdr:colOff>
      <xdr:row>0</xdr:row>
      <xdr:rowOff>168519</xdr:rowOff>
    </xdr:from>
    <xdr:to>
      <xdr:col>2</xdr:col>
      <xdr:colOff>757968</xdr:colOff>
      <xdr:row>4</xdr:row>
      <xdr:rowOff>33536</xdr:rowOff>
    </xdr:to>
    <xdr:pic>
      <xdr:nvPicPr>
        <xdr:cNvPr id="7" name="Image 6" descr="Une image contenant texte&#10;&#10;Description générée automatiquement">
          <a:extLst>
            <a:ext uri="{FF2B5EF4-FFF2-40B4-BE49-F238E27FC236}">
              <a16:creationId xmlns:a16="http://schemas.microsoft.com/office/drawing/2014/main" id="{4D503330-EFD2-40D4-B418-8892DE2AD5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270" y="168519"/>
          <a:ext cx="1758581" cy="627017"/>
        </a:xfrm>
        <a:prstGeom prst="rect">
          <a:avLst/>
        </a:prstGeom>
        <a:noFill/>
        <a:ln>
          <a:noFill/>
        </a:ln>
      </xdr:spPr>
    </xdr:pic>
    <xdr:clientData/>
  </xdr:twoCellAnchor>
  <xdr:twoCellAnchor>
    <xdr:from>
      <xdr:col>0</xdr:col>
      <xdr:colOff>19050</xdr:colOff>
      <xdr:row>58</xdr:row>
      <xdr:rowOff>896</xdr:rowOff>
    </xdr:from>
    <xdr:to>
      <xdr:col>5</xdr:col>
      <xdr:colOff>293594</xdr:colOff>
      <xdr:row>60</xdr:row>
      <xdr:rowOff>26454</xdr:rowOff>
    </xdr:to>
    <xdr:grpSp>
      <xdr:nvGrpSpPr>
        <xdr:cNvPr id="11" name="Groupe 10">
          <a:extLst>
            <a:ext uri="{FF2B5EF4-FFF2-40B4-BE49-F238E27FC236}">
              <a16:creationId xmlns:a16="http://schemas.microsoft.com/office/drawing/2014/main" id="{1D940946-2A31-438F-9BDB-59DA1F8D4880}"/>
            </a:ext>
          </a:extLst>
        </xdr:cNvPr>
        <xdr:cNvGrpSpPr/>
      </xdr:nvGrpSpPr>
      <xdr:grpSpPr>
        <a:xfrm>
          <a:off x="19050" y="11909014"/>
          <a:ext cx="3957544" cy="399087"/>
          <a:chOff x="0" y="11466276"/>
          <a:chExt cx="3769337" cy="518825"/>
        </a:xfrm>
      </xdr:grpSpPr>
      <xdr:sp macro="" textlink="">
        <xdr:nvSpPr>
          <xdr:cNvPr id="12" name="Rectangle 11">
            <a:extLst>
              <a:ext uri="{FF2B5EF4-FFF2-40B4-BE49-F238E27FC236}">
                <a16:creationId xmlns:a16="http://schemas.microsoft.com/office/drawing/2014/main" id="{9D8E81D7-F68D-B65C-801B-31785014C124}"/>
              </a:ext>
            </a:extLst>
          </xdr:cNvPr>
          <xdr:cNvSpPr/>
        </xdr:nvSpPr>
        <xdr:spPr>
          <a:xfrm>
            <a:off x="0" y="11466276"/>
            <a:ext cx="3313166" cy="518825"/>
          </a:xfrm>
          <a:prstGeom prst="rect">
            <a:avLst/>
          </a:prstGeom>
          <a:solidFill>
            <a:srgbClr val="74869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fr-FR" sz="2000" b="1" cap="all" baseline="0">
                <a:solidFill>
                  <a:schemeClr val="bg1">
                    <a:lumMod val="85000"/>
                  </a:schemeClr>
                </a:solidFill>
              </a:rPr>
              <a:t>Fiche de renseignement</a:t>
            </a:r>
          </a:p>
        </xdr:txBody>
      </xdr:sp>
      <xdr:sp macro="" textlink="">
        <xdr:nvSpPr>
          <xdr:cNvPr id="13" name="Triangle isocèle 12">
            <a:extLst>
              <a:ext uri="{FF2B5EF4-FFF2-40B4-BE49-F238E27FC236}">
                <a16:creationId xmlns:a16="http://schemas.microsoft.com/office/drawing/2014/main" id="{C57E7F89-99B2-1A08-78EA-EB15CF552410}"/>
              </a:ext>
            </a:extLst>
          </xdr:cNvPr>
          <xdr:cNvSpPr/>
        </xdr:nvSpPr>
        <xdr:spPr>
          <a:xfrm rot="10800000" flipH="1">
            <a:off x="2858495" y="11466276"/>
            <a:ext cx="910842" cy="518825"/>
          </a:xfrm>
          <a:prstGeom prst="triangle">
            <a:avLst/>
          </a:prstGeom>
          <a:solidFill>
            <a:srgbClr val="74869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editAs="oneCell">
    <xdr:from>
      <xdr:col>0</xdr:col>
      <xdr:colOff>73270</xdr:colOff>
      <xdr:row>53</xdr:row>
      <xdr:rowOff>163477</xdr:rowOff>
    </xdr:from>
    <xdr:to>
      <xdr:col>2</xdr:col>
      <xdr:colOff>757968</xdr:colOff>
      <xdr:row>57</xdr:row>
      <xdr:rowOff>34844</xdr:rowOff>
    </xdr:to>
    <xdr:pic>
      <xdr:nvPicPr>
        <xdr:cNvPr id="15" name="Image 14" descr="Une image contenant texte&#10;&#10;Description générée automatiquement">
          <a:extLst>
            <a:ext uri="{FF2B5EF4-FFF2-40B4-BE49-F238E27FC236}">
              <a16:creationId xmlns:a16="http://schemas.microsoft.com/office/drawing/2014/main" id="{2AD7E44C-AFEA-4C34-962C-E7A256C410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270" y="11021977"/>
          <a:ext cx="1757848" cy="627017"/>
        </a:xfrm>
        <a:prstGeom prst="rect">
          <a:avLst/>
        </a:prstGeom>
        <a:noFill/>
        <a:ln>
          <a:noFill/>
        </a:ln>
      </xdr:spPr>
    </xdr:pic>
    <xdr:clientData/>
  </xdr:twoCellAnchor>
  <xdr:twoCellAnchor editAs="oneCell">
    <xdr:from>
      <xdr:col>1</xdr:col>
      <xdr:colOff>38100</xdr:colOff>
      <xdr:row>98</xdr:row>
      <xdr:rowOff>42750</xdr:rowOff>
    </xdr:from>
    <xdr:to>
      <xdr:col>1</xdr:col>
      <xdr:colOff>396875</xdr:colOff>
      <xdr:row>99</xdr:row>
      <xdr:rowOff>150164</xdr:rowOff>
    </xdr:to>
    <xdr:pic>
      <xdr:nvPicPr>
        <xdr:cNvPr id="16" name="Image 15" descr="Warning logos : 161 813 images, photos et images ...">
          <a:extLst>
            <a:ext uri="{FF2B5EF4-FFF2-40B4-BE49-F238E27FC236}">
              <a16:creationId xmlns:a16="http://schemas.microsoft.com/office/drawing/2014/main" id="{237CA015-CD95-AFED-5A35-4AAE4FB907E9}"/>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7527" b="13979"/>
        <a:stretch/>
      </xdr:blipFill>
      <xdr:spPr bwMode="auto">
        <a:xfrm>
          <a:off x="307041" y="19933191"/>
          <a:ext cx="352425" cy="297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Data\OSSATURE\Dimensionnement\Ndc%20ossature%20Type\AF%20Subframe%20designer\AF%20Subrframe%20designer.xlsx" TargetMode="External"/><Relationship Id="rId1" Type="http://schemas.openxmlformats.org/officeDocument/2006/relationships/externalLinkPath" Target="AF%20Subrframe%20desig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onnées d'entrées (Calcul)"/>
      <sheetName val="Rapport"/>
      <sheetName val="Stockage résultats"/>
      <sheetName val="Dimmensionement Ancrage (Béton)"/>
      <sheetName val="Dimmensionement PAF Oss. sec"/>
      <sheetName val="Dimmensionement Oss. sec"/>
      <sheetName val="Dimmensionement PAF Oss. prim"/>
      <sheetName val="Dimmensionement Oss. prim"/>
      <sheetName val="Dimmensionement Equerre"/>
      <sheetName val="Dimmensionement Ancrage (Creux)"/>
      <sheetName val="Calcul thermique"/>
      <sheetName val="Calcul vent (Façade)"/>
      <sheetName val="Calcul sismique (bridé)"/>
      <sheetName val="Calcul sismique (dilatant)"/>
      <sheetName val="Calcul Inertie (OS)"/>
      <sheetName val="Calcul Inertie (OP)"/>
      <sheetName val="Calcul Poids "/>
      <sheetName val="Calcul valeur thermique"/>
      <sheetName val="BDD (Bardage système)"/>
      <sheetName val="BDD (Calcul)"/>
      <sheetName val="BDD (Vis blocage)"/>
      <sheetName val="BDD (Vis OSlisse)"/>
      <sheetName val="BDD (Ossature acier)"/>
      <sheetName val="BDD (Ossature aluminium)"/>
      <sheetName val="BDD (Ancrage creux)"/>
      <sheetName val="BDD (Ancrage béton)"/>
      <sheetName val="BDD (Equerre Inox details)"/>
      <sheetName val="BDD (Equerre Alu details)"/>
      <sheetName val="BDD (Equerre Acier details)"/>
      <sheetName val="BDD (Gamme équerre)"/>
      <sheetName val="BDD (Isolant)"/>
      <sheetName val="BDD (Bardage details)"/>
      <sheetName val="BDD (Bardage fabricant)"/>
    </sheetNames>
    <sheetDataSet>
      <sheetData sheetId="0">
        <row r="18">
          <cell r="C18">
            <v>2</v>
          </cell>
        </row>
        <row r="19">
          <cell r="C19" t="str">
            <v>IIIb</v>
          </cell>
        </row>
        <row r="23">
          <cell r="C23">
            <v>3</v>
          </cell>
        </row>
        <row r="24">
          <cell r="C24" t="str">
            <v>II</v>
          </cell>
        </row>
        <row r="27">
          <cell r="C27" t="str">
            <v>C</v>
          </cell>
        </row>
        <row r="34">
          <cell r="C34" t="str">
            <v>Béton fissuré</v>
          </cell>
        </row>
        <row r="40">
          <cell r="C40" t="str">
            <v>Oui</v>
          </cell>
        </row>
        <row r="54">
          <cell r="C54">
            <v>8</v>
          </cell>
        </row>
        <row r="59">
          <cell r="C59">
            <v>14.4</v>
          </cell>
        </row>
        <row r="98">
          <cell r="C98" t="str">
            <v>Acier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DF1D9-B938-4782-8AB1-6225DE857FA6}">
  <sheetPr codeName="Feuil1"/>
  <dimension ref="A1:T108"/>
  <sheetViews>
    <sheetView tabSelected="1" view="pageBreakPreview" zoomScale="85" zoomScaleNormal="100" zoomScaleSheetLayoutView="85" workbookViewId="0">
      <selection activeCell="B86" sqref="B86:I97"/>
    </sheetView>
  </sheetViews>
  <sheetFormatPr baseColWidth="10" defaultRowHeight="14.5" x14ac:dyDescent="0.35"/>
  <cols>
    <col min="1" max="1" width="4" customWidth="1"/>
    <col min="2" max="9" width="12.1796875" customWidth="1"/>
    <col min="10" max="10" width="4" customWidth="1"/>
  </cols>
  <sheetData>
    <row r="1" spans="1:10" x14ac:dyDescent="0.35">
      <c r="A1" s="43"/>
      <c r="B1" s="43"/>
      <c r="C1" s="43"/>
      <c r="D1" s="43"/>
      <c r="E1" s="43"/>
      <c r="F1" s="43"/>
      <c r="G1" s="43"/>
      <c r="H1" s="43"/>
      <c r="I1" s="43"/>
      <c r="J1" s="43"/>
    </row>
    <row r="2" spans="1:10" x14ac:dyDescent="0.35">
      <c r="A2" s="43"/>
      <c r="B2" s="43"/>
      <c r="C2" s="43"/>
      <c r="D2" s="43"/>
      <c r="E2" s="43"/>
      <c r="F2" s="43"/>
      <c r="G2" s="43"/>
      <c r="H2" s="43"/>
      <c r="I2" s="43"/>
      <c r="J2" s="43"/>
    </row>
    <row r="3" spans="1:10" x14ac:dyDescent="0.35">
      <c r="A3" s="43"/>
      <c r="B3" s="43"/>
      <c r="C3" s="43"/>
      <c r="D3" s="43"/>
      <c r="E3" s="43"/>
      <c r="F3" s="43"/>
      <c r="G3" s="43"/>
      <c r="H3" s="43"/>
      <c r="I3" s="43"/>
      <c r="J3" s="43"/>
    </row>
    <row r="4" spans="1:10" x14ac:dyDescent="0.35">
      <c r="A4" s="43"/>
      <c r="B4" s="43"/>
      <c r="C4" s="43"/>
      <c r="D4" s="43"/>
      <c r="E4" s="43"/>
      <c r="F4" s="43"/>
      <c r="G4" s="43"/>
      <c r="H4" s="43"/>
      <c r="I4" s="43"/>
      <c r="J4" s="43"/>
    </row>
    <row r="5" spans="1:10" x14ac:dyDescent="0.35">
      <c r="A5" s="43"/>
      <c r="B5" s="43"/>
      <c r="C5" s="43"/>
      <c r="D5" s="43"/>
      <c r="E5" s="43"/>
      <c r="F5" s="43"/>
      <c r="G5" s="43"/>
      <c r="H5" s="43"/>
      <c r="I5" s="43"/>
      <c r="J5" s="43"/>
    </row>
    <row r="6" spans="1:10" x14ac:dyDescent="0.35">
      <c r="A6" s="16"/>
      <c r="B6" s="16"/>
      <c r="C6" s="16"/>
      <c r="D6" s="16"/>
      <c r="E6" s="16"/>
      <c r="F6" s="16"/>
      <c r="G6" s="39" t="s">
        <v>189</v>
      </c>
      <c r="H6" s="40">
        <f ca="1">TODAY()</f>
        <v>45044</v>
      </c>
      <c r="I6" s="16"/>
      <c r="J6" s="16"/>
    </row>
    <row r="7" spans="1:10" x14ac:dyDescent="0.35">
      <c r="A7" s="16"/>
      <c r="B7" s="16"/>
      <c r="C7" s="16"/>
      <c r="D7" s="16"/>
      <c r="E7" s="16"/>
      <c r="F7" s="16"/>
      <c r="G7" s="39" t="s">
        <v>190</v>
      </c>
      <c r="H7" s="41">
        <f>E12</f>
        <v>0</v>
      </c>
      <c r="I7" s="16"/>
      <c r="J7" s="16"/>
    </row>
    <row r="8" spans="1:10" x14ac:dyDescent="0.35">
      <c r="A8" s="16"/>
      <c r="B8" s="16"/>
      <c r="C8" s="16"/>
      <c r="D8" s="16"/>
      <c r="E8" s="16"/>
      <c r="F8" s="16"/>
      <c r="G8" s="39"/>
      <c r="H8" s="41"/>
      <c r="I8" s="16"/>
      <c r="J8" s="16"/>
    </row>
    <row r="9" spans="1:10" x14ac:dyDescent="0.35">
      <c r="A9" s="16"/>
      <c r="B9" s="51" t="s">
        <v>191</v>
      </c>
      <c r="C9" s="51"/>
      <c r="D9" s="51"/>
      <c r="E9" s="51"/>
      <c r="F9" s="51"/>
      <c r="G9" s="51"/>
      <c r="H9" s="51"/>
      <c r="I9" s="51"/>
      <c r="J9" s="51"/>
    </row>
    <row r="10" spans="1:10" x14ac:dyDescent="0.35">
      <c r="A10" s="16"/>
      <c r="B10" s="51"/>
      <c r="C10" s="51"/>
      <c r="D10" s="51"/>
      <c r="E10" s="51"/>
      <c r="F10" s="51"/>
      <c r="G10" s="51"/>
      <c r="H10" s="51"/>
      <c r="I10" s="51"/>
      <c r="J10" s="51"/>
    </row>
    <row r="11" spans="1:10" ht="18" customHeight="1" x14ac:dyDescent="0.35">
      <c r="A11" s="16"/>
      <c r="B11" s="18" t="s">
        <v>192</v>
      </c>
      <c r="C11" s="19"/>
      <c r="D11" s="19"/>
      <c r="E11" s="49"/>
      <c r="F11" s="50"/>
      <c r="G11" s="50"/>
      <c r="H11" s="50"/>
      <c r="I11" s="19"/>
      <c r="J11" s="16"/>
    </row>
    <row r="12" spans="1:10" ht="18" customHeight="1" x14ac:dyDescent="0.35">
      <c r="A12" s="16"/>
      <c r="B12" s="18" t="s">
        <v>193</v>
      </c>
      <c r="C12" s="19"/>
      <c r="D12" s="19"/>
      <c r="E12" s="49"/>
      <c r="F12" s="50"/>
      <c r="G12" s="50"/>
      <c r="H12" s="50"/>
      <c r="I12" s="19"/>
      <c r="J12" s="16"/>
    </row>
    <row r="13" spans="1:10" ht="18" customHeight="1" x14ac:dyDescent="0.35">
      <c r="A13" s="16"/>
      <c r="B13" s="18" t="s">
        <v>194</v>
      </c>
      <c r="C13" s="19"/>
      <c r="D13" s="19"/>
      <c r="E13" s="49"/>
      <c r="F13" s="50"/>
      <c r="G13" s="50"/>
      <c r="H13" s="50"/>
      <c r="I13" s="19"/>
      <c r="J13" s="16"/>
    </row>
    <row r="14" spans="1:10" ht="18" customHeight="1" x14ac:dyDescent="0.35">
      <c r="A14" s="16"/>
      <c r="B14" s="18" t="s">
        <v>195</v>
      </c>
      <c r="C14" s="19"/>
      <c r="D14" s="19"/>
      <c r="E14" s="49"/>
      <c r="F14" s="50"/>
      <c r="G14" s="67"/>
      <c r="H14" s="49"/>
      <c r="I14" s="50"/>
      <c r="J14" s="16"/>
    </row>
    <row r="15" spans="1:10" x14ac:dyDescent="0.35">
      <c r="A15" s="16"/>
      <c r="B15" s="31"/>
      <c r="C15" s="16"/>
      <c r="D15" s="16"/>
      <c r="E15" s="42"/>
      <c r="F15" s="42"/>
      <c r="G15" s="42"/>
      <c r="H15" s="42"/>
      <c r="I15" s="16"/>
      <c r="J15" s="16"/>
    </row>
    <row r="16" spans="1:10" x14ac:dyDescent="0.35">
      <c r="A16" s="16"/>
      <c r="B16" s="51" t="s">
        <v>0</v>
      </c>
      <c r="C16" s="51"/>
      <c r="D16" s="51"/>
      <c r="E16" s="51"/>
      <c r="F16" s="51"/>
      <c r="G16" s="51"/>
      <c r="H16" s="51"/>
      <c r="I16" s="51"/>
      <c r="J16" s="51"/>
    </row>
    <row r="17" spans="1:10" x14ac:dyDescent="0.35">
      <c r="A17" s="16"/>
      <c r="B17" s="51"/>
      <c r="C17" s="51"/>
      <c r="D17" s="51"/>
      <c r="E17" s="51"/>
      <c r="F17" s="51"/>
      <c r="G17" s="51"/>
      <c r="H17" s="51"/>
      <c r="I17" s="51"/>
      <c r="J17" s="51"/>
    </row>
    <row r="18" spans="1:10" ht="18" customHeight="1" x14ac:dyDescent="0.35">
      <c r="A18" s="16"/>
      <c r="B18" s="18" t="s">
        <v>1</v>
      </c>
      <c r="C18" s="19"/>
      <c r="D18" s="19"/>
      <c r="E18" s="49"/>
      <c r="F18" s="50"/>
      <c r="G18" s="50"/>
      <c r="H18" s="50"/>
      <c r="I18" s="19"/>
      <c r="J18" s="16"/>
    </row>
    <row r="19" spans="1:10" ht="18" customHeight="1" x14ac:dyDescent="0.35">
      <c r="A19" s="16"/>
      <c r="B19" s="18" t="s">
        <v>2</v>
      </c>
      <c r="C19" s="19"/>
      <c r="D19" s="19"/>
      <c r="E19" s="49"/>
      <c r="F19" s="50"/>
      <c r="G19" s="50"/>
      <c r="H19" s="50"/>
      <c r="I19" s="19"/>
      <c r="J19" s="16"/>
    </row>
    <row r="20" spans="1:10" ht="18" customHeight="1" x14ac:dyDescent="0.35">
      <c r="A20" s="16"/>
      <c r="B20" s="18" t="s">
        <v>3</v>
      </c>
      <c r="C20" s="19"/>
      <c r="D20" s="19"/>
      <c r="E20" s="49"/>
      <c r="F20" s="50"/>
      <c r="G20" s="50"/>
      <c r="H20" s="50"/>
      <c r="I20" s="19"/>
      <c r="J20" s="16"/>
    </row>
    <row r="21" spans="1:10" ht="18" customHeight="1" x14ac:dyDescent="0.35">
      <c r="A21" s="16"/>
      <c r="B21" s="18" t="s">
        <v>4</v>
      </c>
      <c r="C21" s="19"/>
      <c r="D21" s="19"/>
      <c r="E21" s="49"/>
      <c r="F21" s="50"/>
      <c r="G21" s="50"/>
      <c r="H21" s="50"/>
      <c r="I21" s="19"/>
      <c r="J21" s="16"/>
    </row>
    <row r="22" spans="1:10" x14ac:dyDescent="0.35">
      <c r="A22" s="16"/>
      <c r="B22" s="16"/>
      <c r="C22" s="16"/>
      <c r="D22" s="16"/>
      <c r="E22" s="16"/>
      <c r="F22" s="16"/>
      <c r="G22" s="16"/>
      <c r="H22" s="16"/>
      <c r="I22" s="16"/>
      <c r="J22" s="16"/>
    </row>
    <row r="23" spans="1:10" x14ac:dyDescent="0.35">
      <c r="A23" s="16"/>
      <c r="B23" s="51" t="s">
        <v>184</v>
      </c>
      <c r="C23" s="51"/>
      <c r="D23" s="51"/>
      <c r="E23" s="51"/>
      <c r="F23" s="51"/>
      <c r="G23" s="51"/>
      <c r="H23" s="51"/>
      <c r="I23" s="51"/>
      <c r="J23" s="51"/>
    </row>
    <row r="24" spans="1:10" x14ac:dyDescent="0.35">
      <c r="A24" s="16"/>
      <c r="B24" s="51"/>
      <c r="C24" s="51"/>
      <c r="D24" s="51"/>
      <c r="E24" s="51"/>
      <c r="F24" s="51"/>
      <c r="G24" s="51"/>
      <c r="H24" s="51"/>
      <c r="I24" s="51"/>
      <c r="J24" s="51"/>
    </row>
    <row r="25" spans="1:10" ht="18" customHeight="1" x14ac:dyDescent="0.35">
      <c r="A25" s="16"/>
      <c r="B25" s="18" t="s">
        <v>5</v>
      </c>
      <c r="C25" s="19"/>
      <c r="D25" s="19"/>
      <c r="E25" s="49" t="s">
        <v>26</v>
      </c>
      <c r="F25" s="50"/>
      <c r="G25" s="50"/>
      <c r="H25" s="50"/>
      <c r="I25" s="19"/>
      <c r="J25" s="16"/>
    </row>
    <row r="26" spans="1:10" ht="18" customHeight="1" x14ac:dyDescent="0.35">
      <c r="A26" s="16"/>
      <c r="B26" s="18" t="s">
        <v>6</v>
      </c>
      <c r="C26" s="19"/>
      <c r="D26" s="19"/>
      <c r="E26" s="52"/>
      <c r="F26" s="53"/>
      <c r="G26" s="53"/>
      <c r="H26" s="53"/>
      <c r="I26" s="30" t="s">
        <v>28</v>
      </c>
      <c r="J26" s="16"/>
    </row>
    <row r="27" spans="1:10" ht="18" customHeight="1" x14ac:dyDescent="0.35">
      <c r="A27" s="16"/>
      <c r="B27" s="18" t="s">
        <v>7</v>
      </c>
      <c r="C27" s="19"/>
      <c r="D27" s="19"/>
      <c r="E27" s="49"/>
      <c r="F27" s="50"/>
      <c r="G27" s="50"/>
      <c r="H27" s="50"/>
      <c r="I27" s="19"/>
      <c r="J27" s="16"/>
    </row>
    <row r="28" spans="1:10" ht="18" customHeight="1" x14ac:dyDescent="0.35">
      <c r="A28" s="16"/>
      <c r="B28" s="18" t="s">
        <v>8</v>
      </c>
      <c r="C28" s="19"/>
      <c r="D28" s="19"/>
      <c r="E28" s="49">
        <v>200</v>
      </c>
      <c r="F28" s="50"/>
      <c r="G28" s="50"/>
      <c r="H28" s="50"/>
      <c r="I28" s="30" t="s">
        <v>20</v>
      </c>
      <c r="J28" s="16"/>
    </row>
    <row r="29" spans="1:10" ht="18" customHeight="1" x14ac:dyDescent="0.35">
      <c r="A29" s="16"/>
      <c r="B29" s="18" t="str">
        <f>IF(OR(support="Béton fissuré",support="Béton non-fissuré"),"Classe de béton","")</f>
        <v>Classe de béton</v>
      </c>
      <c r="C29" s="19"/>
      <c r="D29" s="19"/>
      <c r="E29" s="49" t="s">
        <v>38</v>
      </c>
      <c r="F29" s="50"/>
      <c r="G29" s="50"/>
      <c r="H29" s="50"/>
      <c r="I29" s="19"/>
      <c r="J29" s="16"/>
    </row>
    <row r="30" spans="1:10" x14ac:dyDescent="0.35">
      <c r="A30" s="16"/>
      <c r="B30" s="16"/>
      <c r="C30" s="16"/>
      <c r="D30" s="16"/>
      <c r="E30" s="38" t="b">
        <f>IF(OR(E27="Béton fissuré",E27="Béton non-fissuré"),"béton")</f>
        <v>0</v>
      </c>
      <c r="F30" s="16"/>
      <c r="G30" s="16"/>
      <c r="H30" s="16"/>
      <c r="I30" s="16"/>
      <c r="J30" s="16"/>
    </row>
    <row r="31" spans="1:10" x14ac:dyDescent="0.35">
      <c r="A31" s="16"/>
      <c r="B31" s="51" t="s">
        <v>9</v>
      </c>
      <c r="C31" s="51"/>
      <c r="D31" s="51"/>
      <c r="E31" s="51"/>
      <c r="F31" s="51"/>
      <c r="G31" s="51"/>
      <c r="H31" s="51"/>
      <c r="I31" s="51"/>
      <c r="J31" s="51"/>
    </row>
    <row r="32" spans="1:10" x14ac:dyDescent="0.35">
      <c r="A32" s="16"/>
      <c r="B32" s="51"/>
      <c r="C32" s="51"/>
      <c r="D32" s="51"/>
      <c r="E32" s="51"/>
      <c r="F32" s="51"/>
      <c r="G32" s="51"/>
      <c r="H32" s="51"/>
      <c r="I32" s="51"/>
      <c r="J32" s="51"/>
    </row>
    <row r="33" spans="1:20" ht="18" customHeight="1" x14ac:dyDescent="0.35">
      <c r="A33" s="16"/>
      <c r="B33" s="18" t="s">
        <v>10</v>
      </c>
      <c r="C33" s="19"/>
      <c r="D33" s="19"/>
      <c r="E33" s="49">
        <v>2</v>
      </c>
      <c r="F33" s="50"/>
      <c r="G33" s="50"/>
      <c r="H33" s="50"/>
      <c r="I33" s="19"/>
      <c r="J33" s="16"/>
    </row>
    <row r="34" spans="1:20" ht="18" customHeight="1" x14ac:dyDescent="0.35">
      <c r="A34" s="16"/>
      <c r="B34" s="18" t="s">
        <v>11</v>
      </c>
      <c r="C34" s="19"/>
      <c r="D34" s="19"/>
      <c r="E34" s="49" t="s">
        <v>50</v>
      </c>
      <c r="F34" s="50"/>
      <c r="G34" s="50"/>
      <c r="H34" s="50"/>
      <c r="I34" s="19"/>
      <c r="J34" s="16"/>
    </row>
    <row r="35" spans="1:20" x14ac:dyDescent="0.35">
      <c r="A35" s="16"/>
      <c r="B35" s="16"/>
      <c r="C35" s="16"/>
      <c r="D35" s="22"/>
      <c r="E35" s="23"/>
      <c r="F35" s="16"/>
      <c r="G35" s="16"/>
      <c r="H35" s="16"/>
      <c r="I35" s="16"/>
      <c r="J35" s="16"/>
    </row>
    <row r="36" spans="1:20" x14ac:dyDescent="0.35">
      <c r="A36" s="16"/>
      <c r="B36" s="51" t="s">
        <v>12</v>
      </c>
      <c r="C36" s="51"/>
      <c r="D36" s="51"/>
      <c r="E36" s="51"/>
      <c r="F36" s="51"/>
      <c r="G36" s="51"/>
      <c r="H36" s="51"/>
      <c r="I36" s="51"/>
      <c r="J36" s="51"/>
    </row>
    <row r="37" spans="1:20" x14ac:dyDescent="0.35">
      <c r="A37" s="16"/>
      <c r="B37" s="51"/>
      <c r="C37" s="51"/>
      <c r="D37" s="51"/>
      <c r="E37" s="51"/>
      <c r="F37" s="51"/>
      <c r="G37" s="51"/>
      <c r="H37" s="51"/>
      <c r="I37" s="51"/>
      <c r="J37" s="51"/>
    </row>
    <row r="38" spans="1:20" ht="18" customHeight="1" x14ac:dyDescent="0.35">
      <c r="A38" s="16"/>
      <c r="B38" s="18" t="s">
        <v>13</v>
      </c>
      <c r="C38" s="19"/>
      <c r="D38" s="19"/>
      <c r="E38" s="49">
        <v>3</v>
      </c>
      <c r="F38" s="50"/>
      <c r="G38" s="50"/>
      <c r="H38" s="50"/>
      <c r="I38" s="19"/>
      <c r="J38" s="16"/>
    </row>
    <row r="39" spans="1:20" ht="18" customHeight="1" x14ac:dyDescent="0.35">
      <c r="A39" s="16"/>
      <c r="B39" s="18" t="s">
        <v>185</v>
      </c>
      <c r="C39" s="19"/>
      <c r="D39" s="19"/>
      <c r="E39" s="49" t="s">
        <v>49</v>
      </c>
      <c r="F39" s="50"/>
      <c r="G39" s="50"/>
      <c r="H39" s="50"/>
      <c r="I39" s="19"/>
      <c r="J39" s="16"/>
      <c r="T39" s="1"/>
    </row>
    <row r="40" spans="1:20" ht="18" customHeight="1" x14ac:dyDescent="0.35">
      <c r="A40" s="16"/>
      <c r="B40" s="18" t="s">
        <v>14</v>
      </c>
      <c r="C40" s="19"/>
      <c r="D40" s="19"/>
      <c r="E40" s="49" t="s">
        <v>57</v>
      </c>
      <c r="F40" s="50"/>
      <c r="G40" s="50"/>
      <c r="H40" s="50"/>
      <c r="I40" s="19"/>
      <c r="J40" s="16"/>
    </row>
    <row r="41" spans="1:20" x14ac:dyDescent="0.35">
      <c r="A41" s="16"/>
      <c r="B41" s="16"/>
      <c r="C41" s="16"/>
      <c r="D41" s="16"/>
      <c r="E41" s="16"/>
      <c r="F41" s="16"/>
      <c r="G41" s="16"/>
      <c r="H41" s="16"/>
      <c r="I41" s="16"/>
      <c r="J41" s="16"/>
    </row>
    <row r="42" spans="1:20" x14ac:dyDescent="0.35">
      <c r="A42" s="16"/>
      <c r="B42" s="51" t="s">
        <v>15</v>
      </c>
      <c r="C42" s="51"/>
      <c r="D42" s="51"/>
      <c r="E42" s="51"/>
      <c r="F42" s="51"/>
      <c r="G42" s="51"/>
      <c r="H42" s="51"/>
      <c r="I42" s="51"/>
      <c r="J42" s="51"/>
    </row>
    <row r="43" spans="1:20" x14ac:dyDescent="0.35">
      <c r="A43" s="16"/>
      <c r="B43" s="51"/>
      <c r="C43" s="51"/>
      <c r="D43" s="51"/>
      <c r="E43" s="51"/>
      <c r="F43" s="51"/>
      <c r="G43" s="51"/>
      <c r="H43" s="51"/>
      <c r="I43" s="51"/>
      <c r="J43" s="51"/>
    </row>
    <row r="44" spans="1:20" ht="18" customHeight="1" x14ac:dyDescent="0.35">
      <c r="A44" s="16"/>
      <c r="B44" s="18" t="s">
        <v>16</v>
      </c>
      <c r="C44" s="19"/>
      <c r="D44" s="19"/>
      <c r="E44" s="49" t="s">
        <v>60</v>
      </c>
      <c r="F44" s="50"/>
      <c r="G44" s="50"/>
      <c r="H44" s="50"/>
      <c r="I44" s="19"/>
      <c r="J44" s="16"/>
    </row>
    <row r="45" spans="1:20" ht="18" customHeight="1" x14ac:dyDescent="0.35">
      <c r="A45" s="16"/>
      <c r="B45" s="18" t="s">
        <v>17</v>
      </c>
      <c r="C45" s="19"/>
      <c r="D45" s="19"/>
      <c r="E45" s="49" t="s">
        <v>78</v>
      </c>
      <c r="F45" s="50"/>
      <c r="G45" s="50"/>
      <c r="H45" s="50"/>
      <c r="I45" s="19"/>
      <c r="J45" s="16"/>
    </row>
    <row r="46" spans="1:20" ht="18" customHeight="1" x14ac:dyDescent="0.35">
      <c r="A46" s="16"/>
      <c r="B46" s="18" t="s">
        <v>186</v>
      </c>
      <c r="C46" s="19"/>
      <c r="D46" s="19"/>
      <c r="E46" s="49" t="s">
        <v>81</v>
      </c>
      <c r="F46" s="50"/>
      <c r="G46" s="50"/>
      <c r="H46" s="50"/>
      <c r="I46" s="19"/>
      <c r="J46" s="16"/>
    </row>
    <row r="47" spans="1:20" ht="18" customHeight="1" x14ac:dyDescent="0.35">
      <c r="A47" s="16"/>
      <c r="B47" s="18" t="s">
        <v>19</v>
      </c>
      <c r="C47" s="19"/>
      <c r="D47" s="19"/>
      <c r="E47" s="52">
        <v>8</v>
      </c>
      <c r="F47" s="53"/>
      <c r="G47" s="53"/>
      <c r="H47" s="53"/>
      <c r="I47" s="20" t="s">
        <v>20</v>
      </c>
      <c r="J47" s="16"/>
    </row>
    <row r="48" spans="1:20" ht="18" customHeight="1" x14ac:dyDescent="0.35">
      <c r="A48" s="16"/>
      <c r="B48" s="18" t="s">
        <v>21</v>
      </c>
      <c r="C48" s="19"/>
      <c r="D48" s="19"/>
      <c r="E48" s="56">
        <f>VLOOKUP(CONCATENATE(E44,E45,E47),'BDD (bardage details)'!A4:M29,'BDD (bardage details)'!G1,FALSE)</f>
        <v>14.4</v>
      </c>
      <c r="F48" s="57"/>
      <c r="G48" s="57"/>
      <c r="H48" s="57"/>
      <c r="I48" s="20" t="s">
        <v>22</v>
      </c>
      <c r="J48" s="16"/>
    </row>
    <row r="49" spans="1:10" ht="18" customHeight="1" x14ac:dyDescent="0.35">
      <c r="A49" s="16"/>
      <c r="B49" s="18" t="s">
        <v>23</v>
      </c>
      <c r="C49" s="19"/>
      <c r="D49" s="19"/>
      <c r="E49" s="49" t="s">
        <v>24</v>
      </c>
      <c r="F49" s="50"/>
      <c r="G49" s="50"/>
      <c r="H49" s="50"/>
      <c r="I49" s="19"/>
      <c r="J49" s="16"/>
    </row>
    <row r="50" spans="1:10" x14ac:dyDescent="0.35">
      <c r="A50" s="16"/>
      <c r="B50" s="16"/>
      <c r="C50" s="16"/>
      <c r="D50" s="16"/>
      <c r="E50" s="16"/>
      <c r="F50" s="16"/>
      <c r="G50" s="16"/>
      <c r="H50" s="16"/>
      <c r="I50" s="16"/>
      <c r="J50" s="16"/>
    </row>
    <row r="51" spans="1:10" x14ac:dyDescent="0.35">
      <c r="A51" s="16"/>
      <c r="B51" s="16"/>
      <c r="C51" s="16"/>
      <c r="D51" s="16"/>
      <c r="E51" s="16"/>
      <c r="F51" s="16"/>
      <c r="G51" s="16"/>
      <c r="H51" s="16"/>
      <c r="I51" s="16"/>
      <c r="J51" s="16"/>
    </row>
    <row r="52" spans="1:10" x14ac:dyDescent="0.35">
      <c r="A52" s="16"/>
      <c r="B52" s="16"/>
      <c r="C52" s="16"/>
      <c r="D52" s="16"/>
      <c r="E52" s="16"/>
      <c r="F52" s="16"/>
      <c r="G52" s="16"/>
      <c r="H52" s="16"/>
      <c r="I52" s="24" t="s">
        <v>134</v>
      </c>
      <c r="J52" s="16"/>
    </row>
    <row r="53" spans="1:10" x14ac:dyDescent="0.35">
      <c r="A53" s="16"/>
      <c r="B53" s="54" t="s">
        <v>136</v>
      </c>
      <c r="C53" s="54"/>
      <c r="D53" s="54"/>
      <c r="E53" s="54"/>
      <c r="F53" s="54"/>
      <c r="G53" s="54"/>
      <c r="H53" s="54"/>
      <c r="I53" s="54"/>
      <c r="J53" s="25"/>
    </row>
    <row r="54" spans="1:10" x14ac:dyDescent="0.35">
      <c r="A54" s="43"/>
      <c r="B54" s="43"/>
      <c r="C54" s="43"/>
      <c r="D54" s="43"/>
      <c r="E54" s="43"/>
      <c r="F54" s="43"/>
      <c r="G54" s="43"/>
      <c r="H54" s="43"/>
      <c r="I54" s="43"/>
      <c r="J54" s="43"/>
    </row>
    <row r="55" spans="1:10" x14ac:dyDescent="0.35">
      <c r="A55" s="43"/>
      <c r="B55" s="43"/>
      <c r="C55" s="43"/>
      <c r="D55" s="43"/>
      <c r="E55" s="43"/>
      <c r="F55" s="43"/>
      <c r="G55" s="43"/>
      <c r="H55" s="43"/>
      <c r="I55" s="43"/>
      <c r="J55" s="43"/>
    </row>
    <row r="56" spans="1:10" x14ac:dyDescent="0.35">
      <c r="A56" s="43"/>
      <c r="B56" s="43"/>
      <c r="C56" s="43"/>
      <c r="D56" s="43"/>
      <c r="E56" s="43"/>
      <c r="F56" s="43"/>
      <c r="G56" s="43"/>
      <c r="H56" s="43"/>
      <c r="I56" s="43"/>
      <c r="J56" s="43"/>
    </row>
    <row r="57" spans="1:10" x14ac:dyDescent="0.35">
      <c r="A57" s="43"/>
      <c r="B57" s="43"/>
      <c r="C57" s="43"/>
      <c r="D57" s="43"/>
      <c r="E57" s="43"/>
      <c r="F57" s="43"/>
      <c r="G57" s="43"/>
      <c r="H57" s="43"/>
      <c r="I57" s="43"/>
      <c r="J57" s="43"/>
    </row>
    <row r="58" spans="1:10" x14ac:dyDescent="0.35">
      <c r="A58" s="43"/>
      <c r="B58" s="43"/>
      <c r="C58" s="43"/>
      <c r="D58" s="43"/>
      <c r="E58" s="43"/>
      <c r="F58" s="43"/>
      <c r="G58" s="43"/>
      <c r="H58" s="43"/>
      <c r="I58" s="43"/>
      <c r="J58" s="43"/>
    </row>
    <row r="59" spans="1:10" x14ac:dyDescent="0.35">
      <c r="A59" s="16"/>
      <c r="B59" s="16"/>
      <c r="C59" s="16"/>
      <c r="D59" s="16"/>
      <c r="E59" s="16"/>
      <c r="F59" s="16"/>
      <c r="G59" s="39" t="s">
        <v>189</v>
      </c>
      <c r="H59" s="40">
        <f ca="1">TODAY()</f>
        <v>45044</v>
      </c>
      <c r="I59" s="16"/>
      <c r="J59" s="16"/>
    </row>
    <row r="60" spans="1:10" x14ac:dyDescent="0.35">
      <c r="A60" s="16"/>
      <c r="B60" s="16"/>
      <c r="C60" s="16"/>
      <c r="D60" s="16"/>
      <c r="E60" s="16"/>
      <c r="F60" s="16"/>
      <c r="G60" s="39" t="s">
        <v>190</v>
      </c>
      <c r="H60" s="41">
        <f>H7</f>
        <v>0</v>
      </c>
      <c r="I60" s="16"/>
      <c r="J60" s="16"/>
    </row>
    <row r="61" spans="1:10" x14ac:dyDescent="0.35">
      <c r="A61" s="16"/>
      <c r="B61" s="16"/>
      <c r="C61" s="16"/>
      <c r="D61" s="16"/>
      <c r="E61" s="16"/>
      <c r="F61" s="16"/>
      <c r="G61" s="39"/>
      <c r="H61" s="41"/>
      <c r="I61" s="16"/>
      <c r="J61" s="16"/>
    </row>
    <row r="62" spans="1:10" ht="20.149999999999999" customHeight="1" x14ac:dyDescent="0.35">
      <c r="A62" s="16"/>
      <c r="B62" s="51" t="s">
        <v>181</v>
      </c>
      <c r="C62" s="51"/>
      <c r="D62" s="51"/>
      <c r="E62" s="51"/>
      <c r="F62" s="51"/>
      <c r="G62" s="51"/>
      <c r="H62" s="51"/>
      <c r="I62" s="51"/>
      <c r="J62" s="51"/>
    </row>
    <row r="63" spans="1:10" x14ac:dyDescent="0.35">
      <c r="A63" s="16"/>
      <c r="B63" s="51"/>
      <c r="C63" s="51"/>
      <c r="D63" s="51"/>
      <c r="E63" s="51"/>
      <c r="F63" s="51"/>
      <c r="G63" s="51"/>
      <c r="H63" s="51"/>
      <c r="I63" s="51"/>
      <c r="J63" s="51"/>
    </row>
    <row r="64" spans="1:10" ht="18" customHeight="1" x14ac:dyDescent="0.35">
      <c r="A64" s="16"/>
      <c r="B64" s="18" t="s">
        <v>137</v>
      </c>
      <c r="C64" s="19"/>
      <c r="D64" s="19"/>
      <c r="E64" s="49" t="s">
        <v>108</v>
      </c>
      <c r="F64" s="50"/>
      <c r="G64" s="50"/>
      <c r="H64" s="50"/>
      <c r="I64" s="20"/>
      <c r="J64" s="16"/>
    </row>
    <row r="65" spans="1:10" ht="18" customHeight="1" x14ac:dyDescent="0.35">
      <c r="A65" s="16"/>
      <c r="B65" s="18" t="s">
        <v>175</v>
      </c>
      <c r="C65" s="19"/>
      <c r="D65" s="19"/>
      <c r="E65" s="70" t="s">
        <v>182</v>
      </c>
      <c r="F65" s="71"/>
      <c r="G65" s="71"/>
      <c r="H65" s="71"/>
      <c r="I65" s="20"/>
      <c r="J65" s="16"/>
    </row>
    <row r="66" spans="1:10" ht="18" customHeight="1" x14ac:dyDescent="0.35">
      <c r="A66" s="16"/>
      <c r="B66" s="18" t="s">
        <v>187</v>
      </c>
      <c r="C66" s="19"/>
      <c r="D66" s="19"/>
      <c r="E66" s="52">
        <v>8</v>
      </c>
      <c r="F66" s="53"/>
      <c r="G66" s="53"/>
      <c r="H66" s="53"/>
      <c r="I66" s="20" t="s">
        <v>20</v>
      </c>
      <c r="J66" s="16"/>
    </row>
    <row r="67" spans="1:10" ht="18" customHeight="1" x14ac:dyDescent="0.35">
      <c r="A67" s="16"/>
      <c r="B67" s="18" t="str">
        <f>IF(AND(E46="Fixation visible",E65="Simple"),"Nu ossature primaire",IF(AND(E46="Fixation visible",E65="Double"),"Nu ossature primaire + secondaire","Nu ossature primaire"))</f>
        <v>Nu ossature primaire</v>
      </c>
      <c r="C67" s="19"/>
      <c r="D67" s="19"/>
      <c r="E67" s="68">
        <f>E73-E66</f>
        <v>192</v>
      </c>
      <c r="F67" s="69"/>
      <c r="G67" s="69"/>
      <c r="H67" s="69"/>
      <c r="I67" s="20" t="s">
        <v>20</v>
      </c>
      <c r="J67" s="16"/>
    </row>
    <row r="68" spans="1:10" x14ac:dyDescent="0.35">
      <c r="A68" s="16"/>
      <c r="B68" s="16"/>
      <c r="C68" s="16"/>
      <c r="D68" s="16"/>
      <c r="E68" s="16"/>
      <c r="F68" s="16"/>
      <c r="G68" s="16"/>
      <c r="H68" s="16"/>
      <c r="I68" s="16"/>
      <c r="J68" s="16"/>
    </row>
    <row r="69" spans="1:10" x14ac:dyDescent="0.35">
      <c r="A69" s="16"/>
      <c r="B69" s="51" t="s">
        <v>140</v>
      </c>
      <c r="C69" s="51"/>
      <c r="D69" s="51"/>
      <c r="E69" s="51"/>
      <c r="F69" s="51"/>
      <c r="G69" s="51"/>
      <c r="H69" s="51"/>
      <c r="I69" s="51"/>
      <c r="J69" s="51"/>
    </row>
    <row r="70" spans="1:10" x14ac:dyDescent="0.35">
      <c r="A70" s="16"/>
      <c r="B70" s="51"/>
      <c r="C70" s="51"/>
      <c r="D70" s="51"/>
      <c r="E70" s="51"/>
      <c r="F70" s="51"/>
      <c r="G70" s="51"/>
      <c r="H70" s="51"/>
      <c r="I70" s="51"/>
      <c r="J70" s="51"/>
    </row>
    <row r="71" spans="1:10" ht="18" customHeight="1" x14ac:dyDescent="0.35">
      <c r="A71" s="16"/>
      <c r="B71" s="18" t="s">
        <v>141</v>
      </c>
      <c r="C71" s="19"/>
      <c r="D71" s="19"/>
      <c r="E71" s="49" t="s">
        <v>24</v>
      </c>
      <c r="F71" s="50"/>
      <c r="G71" s="50"/>
      <c r="H71" s="50"/>
      <c r="I71" s="20"/>
      <c r="J71" s="17"/>
    </row>
    <row r="72" spans="1:10" ht="18" customHeight="1" x14ac:dyDescent="0.35">
      <c r="A72" s="16"/>
      <c r="B72" s="18" t="s">
        <v>138</v>
      </c>
      <c r="C72" s="19"/>
      <c r="D72" s="19"/>
      <c r="E72" s="49" t="s">
        <v>24</v>
      </c>
      <c r="F72" s="50"/>
      <c r="G72" s="50"/>
      <c r="H72" s="50"/>
      <c r="I72" s="20"/>
      <c r="J72" s="16"/>
    </row>
    <row r="73" spans="1:10" ht="18" customHeight="1" x14ac:dyDescent="0.35">
      <c r="A73" s="16"/>
      <c r="B73" s="18" t="s">
        <v>139</v>
      </c>
      <c r="C73" s="19"/>
      <c r="D73" s="19"/>
      <c r="E73" s="52">
        <v>200</v>
      </c>
      <c r="F73" s="53"/>
      <c r="G73" s="53"/>
      <c r="H73" s="53"/>
      <c r="I73" s="20" t="s">
        <v>20</v>
      </c>
      <c r="J73" s="16"/>
    </row>
    <row r="74" spans="1:10" ht="18" customHeight="1" x14ac:dyDescent="0.35">
      <c r="A74" s="16"/>
      <c r="B74" s="18" t="s">
        <v>174</v>
      </c>
      <c r="C74" s="19"/>
      <c r="D74" s="19"/>
      <c r="E74" s="68">
        <f>E73-VLOOKUP(E46,'BDD (bardage systeme)'!A4:V9,'BDD (bardage systeme)'!G1,FALSE)-E47</f>
        <v>192</v>
      </c>
      <c r="F74" s="69"/>
      <c r="G74" s="69"/>
      <c r="H74" s="69"/>
      <c r="I74" s="20" t="s">
        <v>20</v>
      </c>
      <c r="J74" s="16"/>
    </row>
    <row r="75" spans="1:10" x14ac:dyDescent="0.35">
      <c r="A75" s="16"/>
      <c r="B75" s="16"/>
      <c r="C75" s="16"/>
      <c r="D75" s="16"/>
      <c r="E75" s="16"/>
      <c r="F75" s="16"/>
      <c r="G75" s="16"/>
      <c r="H75" s="16"/>
      <c r="I75" s="16"/>
      <c r="J75" s="16"/>
    </row>
    <row r="76" spans="1:10" ht="18" customHeight="1" x14ac:dyDescent="0.35">
      <c r="A76" s="16"/>
      <c r="B76" s="18" t="s">
        <v>142</v>
      </c>
      <c r="C76" s="19"/>
      <c r="D76" s="19"/>
      <c r="E76" s="49">
        <v>1</v>
      </c>
      <c r="F76" s="50"/>
      <c r="G76" s="50"/>
      <c r="H76" s="50"/>
      <c r="I76" s="20"/>
      <c r="J76" s="16"/>
    </row>
    <row r="77" spans="1:10" ht="9" customHeight="1" x14ac:dyDescent="0.35">
      <c r="A77" s="16"/>
      <c r="B77" s="31"/>
      <c r="C77" s="16"/>
      <c r="D77" s="16"/>
      <c r="E77" s="16"/>
      <c r="F77" s="16"/>
      <c r="G77" s="16"/>
      <c r="H77" s="16"/>
      <c r="I77" s="32"/>
      <c r="J77" s="16"/>
    </row>
    <row r="78" spans="1:10" x14ac:dyDescent="0.35">
      <c r="A78" s="16"/>
      <c r="B78" s="16"/>
      <c r="C78" s="16"/>
      <c r="D78" s="16"/>
      <c r="E78" s="33" t="s">
        <v>146</v>
      </c>
      <c r="F78" s="33" t="s">
        <v>147</v>
      </c>
      <c r="G78" s="34" t="s">
        <v>149</v>
      </c>
      <c r="H78" s="34" t="s">
        <v>148</v>
      </c>
      <c r="I78" s="16"/>
      <c r="J78" s="16"/>
    </row>
    <row r="79" spans="1:10" ht="18" customHeight="1" x14ac:dyDescent="0.35">
      <c r="A79" s="16"/>
      <c r="B79" s="18" t="s">
        <v>143</v>
      </c>
      <c r="C79" s="19"/>
      <c r="D79" s="19"/>
      <c r="E79" s="44" t="s">
        <v>153</v>
      </c>
      <c r="F79" s="45">
        <v>140</v>
      </c>
      <c r="G79" s="37">
        <f>VLOOKUP(E79,'BDD (isolant)'!$A$5:$C$18,'BDD (isolant)'!C2,FALSE)</f>
        <v>3.5000000000000003E-2</v>
      </c>
      <c r="H79" s="36">
        <f>((F79*10^-3)/G79)</f>
        <v>4</v>
      </c>
      <c r="I79" s="18"/>
      <c r="J79" s="16"/>
    </row>
    <row r="80" spans="1:10" ht="18" customHeight="1" x14ac:dyDescent="0.35">
      <c r="A80" s="16"/>
      <c r="B80" s="18" t="s">
        <v>144</v>
      </c>
      <c r="C80" s="19"/>
      <c r="D80" s="19"/>
      <c r="E80" s="44" t="s">
        <v>153</v>
      </c>
      <c r="F80" s="45"/>
      <c r="G80" s="37">
        <f>VLOOKUP(E80,'BDD (isolant)'!$A$5:$C$18,'BDD (isolant)'!C2,FALSE)</f>
        <v>3.5000000000000003E-2</v>
      </c>
      <c r="H80" s="36">
        <f t="shared" ref="H80:H81" si="0">((F80*10^-3)/G80)</f>
        <v>0</v>
      </c>
      <c r="I80" s="18"/>
      <c r="J80" s="16"/>
    </row>
    <row r="81" spans="1:10" ht="18" customHeight="1" x14ac:dyDescent="0.35">
      <c r="A81" s="16"/>
      <c r="B81" s="18" t="s">
        <v>145</v>
      </c>
      <c r="C81" s="19"/>
      <c r="D81" s="19"/>
      <c r="E81" s="44" t="s">
        <v>197</v>
      </c>
      <c r="F81" s="45"/>
      <c r="G81" s="37" t="e">
        <f>VLOOKUP(E81,'BDD (isolant)'!$A$5:$C$18,'BDD (isolant)'!C2,FALSE)</f>
        <v>#N/A</v>
      </c>
      <c r="H81" s="36" t="e">
        <f t="shared" si="0"/>
        <v>#N/A</v>
      </c>
      <c r="I81" s="18"/>
      <c r="J81" s="16"/>
    </row>
    <row r="82" spans="1:10" ht="18" customHeight="1" x14ac:dyDescent="0.35">
      <c r="A82" s="16"/>
      <c r="B82" s="16"/>
      <c r="C82" s="16"/>
      <c r="D82" s="16"/>
      <c r="E82" s="21" t="s">
        <v>173</v>
      </c>
      <c r="F82" s="36">
        <f>IF($E$76=1,F79,IF($E$76=2,F79+F80,IF($E$76=3,F79+F80+F81)))</f>
        <v>140</v>
      </c>
      <c r="G82" s="35"/>
      <c r="H82" s="36">
        <f>IF($E$76=1,H79,IF($E$76=2,H79+H80,IF($E$76=3,H79+H80+H81)))</f>
        <v>4</v>
      </c>
      <c r="I82" s="16"/>
      <c r="J82" s="16"/>
    </row>
    <row r="83" spans="1:10" x14ac:dyDescent="0.35">
      <c r="A83" s="16"/>
      <c r="B83" s="16"/>
      <c r="C83" s="16"/>
      <c r="D83" s="16"/>
      <c r="E83" s="16"/>
      <c r="F83" s="16"/>
      <c r="G83" s="16"/>
      <c r="H83" s="16"/>
      <c r="I83" s="16"/>
      <c r="J83" s="16"/>
    </row>
    <row r="84" spans="1:10" x14ac:dyDescent="0.35">
      <c r="A84" s="16"/>
      <c r="B84" s="51" t="s">
        <v>188</v>
      </c>
      <c r="C84" s="51"/>
      <c r="D84" s="51"/>
      <c r="E84" s="51"/>
      <c r="F84" s="51"/>
      <c r="G84" s="51"/>
      <c r="H84" s="51"/>
      <c r="I84" s="51"/>
      <c r="J84" s="51"/>
    </row>
    <row r="85" spans="1:10" x14ac:dyDescent="0.35">
      <c r="A85" s="16"/>
      <c r="B85" s="51"/>
      <c r="C85" s="51"/>
      <c r="D85" s="51"/>
      <c r="E85" s="51"/>
      <c r="F85" s="51"/>
      <c r="G85" s="51"/>
      <c r="H85" s="51"/>
      <c r="I85" s="51"/>
      <c r="J85" s="51"/>
    </row>
    <row r="86" spans="1:10" x14ac:dyDescent="0.35">
      <c r="A86" s="16"/>
      <c r="B86" s="58"/>
      <c r="C86" s="59"/>
      <c r="D86" s="59"/>
      <c r="E86" s="59"/>
      <c r="F86" s="59"/>
      <c r="G86" s="59"/>
      <c r="H86" s="59"/>
      <c r="I86" s="60"/>
      <c r="J86" s="16"/>
    </row>
    <row r="87" spans="1:10" x14ac:dyDescent="0.35">
      <c r="A87" s="16"/>
      <c r="B87" s="61"/>
      <c r="C87" s="62"/>
      <c r="D87" s="62"/>
      <c r="E87" s="62"/>
      <c r="F87" s="62"/>
      <c r="G87" s="62"/>
      <c r="H87" s="62"/>
      <c r="I87" s="63"/>
      <c r="J87" s="16"/>
    </row>
    <row r="88" spans="1:10" x14ac:dyDescent="0.35">
      <c r="A88" s="16"/>
      <c r="B88" s="61"/>
      <c r="C88" s="62"/>
      <c r="D88" s="62"/>
      <c r="E88" s="62"/>
      <c r="F88" s="62"/>
      <c r="G88" s="62"/>
      <c r="H88" s="62"/>
      <c r="I88" s="63"/>
      <c r="J88" s="16"/>
    </row>
    <row r="89" spans="1:10" x14ac:dyDescent="0.35">
      <c r="A89" s="16"/>
      <c r="B89" s="61"/>
      <c r="C89" s="62"/>
      <c r="D89" s="62"/>
      <c r="E89" s="62"/>
      <c r="F89" s="62"/>
      <c r="G89" s="62"/>
      <c r="H89" s="62"/>
      <c r="I89" s="63"/>
      <c r="J89" s="16"/>
    </row>
    <row r="90" spans="1:10" x14ac:dyDescent="0.35">
      <c r="A90" s="16"/>
      <c r="B90" s="61"/>
      <c r="C90" s="62"/>
      <c r="D90" s="62"/>
      <c r="E90" s="62"/>
      <c r="F90" s="62"/>
      <c r="G90" s="62"/>
      <c r="H90" s="62"/>
      <c r="I90" s="63"/>
      <c r="J90" s="16"/>
    </row>
    <row r="91" spans="1:10" x14ac:dyDescent="0.35">
      <c r="A91" s="16"/>
      <c r="B91" s="61"/>
      <c r="C91" s="62"/>
      <c r="D91" s="62"/>
      <c r="E91" s="62"/>
      <c r="F91" s="62"/>
      <c r="G91" s="62"/>
      <c r="H91" s="62"/>
      <c r="I91" s="63"/>
      <c r="J91" s="16"/>
    </row>
    <row r="92" spans="1:10" x14ac:dyDescent="0.35">
      <c r="A92" s="16"/>
      <c r="B92" s="61"/>
      <c r="C92" s="62"/>
      <c r="D92" s="62"/>
      <c r="E92" s="62"/>
      <c r="F92" s="62"/>
      <c r="G92" s="62"/>
      <c r="H92" s="62"/>
      <c r="I92" s="63"/>
      <c r="J92" s="25"/>
    </row>
    <row r="93" spans="1:10" x14ac:dyDescent="0.35">
      <c r="A93" s="16"/>
      <c r="B93" s="61"/>
      <c r="C93" s="62"/>
      <c r="D93" s="62"/>
      <c r="E93" s="62"/>
      <c r="F93" s="62"/>
      <c r="G93" s="62"/>
      <c r="H93" s="62"/>
      <c r="I93" s="63"/>
      <c r="J93" s="16"/>
    </row>
    <row r="94" spans="1:10" x14ac:dyDescent="0.35">
      <c r="A94" s="16"/>
      <c r="B94" s="61"/>
      <c r="C94" s="62"/>
      <c r="D94" s="62"/>
      <c r="E94" s="62"/>
      <c r="F94" s="62"/>
      <c r="G94" s="62"/>
      <c r="H94" s="62"/>
      <c r="I94" s="63"/>
      <c r="J94" s="16"/>
    </row>
    <row r="95" spans="1:10" x14ac:dyDescent="0.35">
      <c r="A95" s="16"/>
      <c r="B95" s="61"/>
      <c r="C95" s="62"/>
      <c r="D95" s="62"/>
      <c r="E95" s="62"/>
      <c r="F95" s="62"/>
      <c r="G95" s="62"/>
      <c r="H95" s="62"/>
      <c r="I95" s="63"/>
      <c r="J95" s="16"/>
    </row>
    <row r="96" spans="1:10" x14ac:dyDescent="0.35">
      <c r="A96" s="16"/>
      <c r="B96" s="61"/>
      <c r="C96" s="62"/>
      <c r="D96" s="62"/>
      <c r="E96" s="62"/>
      <c r="F96" s="62"/>
      <c r="G96" s="62"/>
      <c r="H96" s="62"/>
      <c r="I96" s="63"/>
      <c r="J96" s="16"/>
    </row>
    <row r="97" spans="1:10" x14ac:dyDescent="0.35">
      <c r="A97" s="16"/>
      <c r="B97" s="64"/>
      <c r="C97" s="65"/>
      <c r="D97" s="65"/>
      <c r="E97" s="65"/>
      <c r="F97" s="65"/>
      <c r="G97" s="65"/>
      <c r="H97" s="65"/>
      <c r="I97" s="66"/>
      <c r="J97" s="16"/>
    </row>
    <row r="98" spans="1:10" x14ac:dyDescent="0.35">
      <c r="A98" s="16"/>
      <c r="B98" s="16"/>
      <c r="C98" s="16"/>
      <c r="D98" s="16"/>
      <c r="E98" s="16"/>
      <c r="F98" s="16"/>
      <c r="G98" s="16"/>
      <c r="H98" s="16"/>
      <c r="I98" s="16"/>
      <c r="J98" s="16"/>
    </row>
    <row r="99" spans="1:10" x14ac:dyDescent="0.35">
      <c r="A99" s="16"/>
      <c r="B99" s="16"/>
      <c r="C99" s="16"/>
      <c r="D99" s="16"/>
      <c r="E99" s="16"/>
      <c r="F99" s="16"/>
      <c r="G99" s="16"/>
      <c r="H99" s="16"/>
      <c r="I99" s="16"/>
      <c r="J99" s="16"/>
    </row>
    <row r="100" spans="1:10" x14ac:dyDescent="0.35">
      <c r="A100" s="16"/>
      <c r="B100" s="16"/>
      <c r="C100" s="16"/>
      <c r="D100" s="16"/>
      <c r="E100" s="16"/>
      <c r="F100" s="16"/>
      <c r="G100" s="16"/>
      <c r="H100" s="16"/>
      <c r="I100" s="16"/>
      <c r="J100" s="16"/>
    </row>
    <row r="101" spans="1:10" x14ac:dyDescent="0.35">
      <c r="A101" s="16"/>
      <c r="B101" s="55" t="s">
        <v>196</v>
      </c>
      <c r="C101" s="55"/>
      <c r="D101" s="55"/>
      <c r="E101" s="55"/>
      <c r="F101" s="55"/>
      <c r="G101" s="55"/>
      <c r="H101" s="55"/>
      <c r="I101" s="55"/>
      <c r="J101" s="16"/>
    </row>
    <row r="102" spans="1:10" x14ac:dyDescent="0.35">
      <c r="A102" s="16"/>
      <c r="B102" s="55"/>
      <c r="C102" s="55"/>
      <c r="D102" s="55"/>
      <c r="E102" s="55"/>
      <c r="F102" s="55"/>
      <c r="G102" s="55"/>
      <c r="H102" s="55"/>
      <c r="I102" s="55"/>
      <c r="J102" s="16"/>
    </row>
    <row r="103" spans="1:10" x14ac:dyDescent="0.35">
      <c r="A103" s="16"/>
      <c r="B103" s="55"/>
      <c r="C103" s="55"/>
      <c r="D103" s="55"/>
      <c r="E103" s="55"/>
      <c r="F103" s="55"/>
      <c r="G103" s="55"/>
      <c r="H103" s="55"/>
      <c r="I103" s="55"/>
      <c r="J103" s="16"/>
    </row>
    <row r="104" spans="1:10" x14ac:dyDescent="0.35">
      <c r="A104" s="16"/>
      <c r="B104" s="55"/>
      <c r="C104" s="55"/>
      <c r="D104" s="55"/>
      <c r="E104" s="55"/>
      <c r="F104" s="55"/>
      <c r="G104" s="55"/>
      <c r="H104" s="55"/>
      <c r="I104" s="55"/>
      <c r="J104" s="16"/>
    </row>
    <row r="105" spans="1:10" x14ac:dyDescent="0.35">
      <c r="A105" s="16"/>
      <c r="B105" s="55"/>
      <c r="C105" s="55"/>
      <c r="D105" s="55"/>
      <c r="E105" s="55"/>
      <c r="F105" s="55"/>
      <c r="G105" s="55"/>
      <c r="H105" s="55"/>
      <c r="I105" s="55"/>
      <c r="J105" s="16"/>
    </row>
    <row r="106" spans="1:10" x14ac:dyDescent="0.35">
      <c r="A106" s="16"/>
      <c r="B106" s="16"/>
      <c r="C106" s="16"/>
      <c r="D106" s="16"/>
      <c r="E106" s="16"/>
      <c r="F106" s="16"/>
      <c r="G106" s="16"/>
      <c r="H106" s="16"/>
      <c r="I106" s="16"/>
      <c r="J106" s="16"/>
    </row>
    <row r="107" spans="1:10" x14ac:dyDescent="0.35">
      <c r="A107" s="16"/>
      <c r="B107" s="16"/>
      <c r="C107" s="16"/>
      <c r="D107" s="16"/>
      <c r="E107" s="16"/>
      <c r="F107" s="16"/>
      <c r="G107" s="16"/>
      <c r="H107" s="16"/>
      <c r="I107" s="24" t="s">
        <v>135</v>
      </c>
      <c r="J107" s="16"/>
    </row>
    <row r="108" spans="1:10" x14ac:dyDescent="0.35">
      <c r="A108" s="16"/>
      <c r="B108" s="54" t="s">
        <v>136</v>
      </c>
      <c r="C108" s="54"/>
      <c r="D108" s="54"/>
      <c r="E108" s="54"/>
      <c r="F108" s="54"/>
      <c r="G108" s="54"/>
      <c r="H108" s="54"/>
      <c r="I108" s="54"/>
      <c r="J108" s="16"/>
    </row>
  </sheetData>
  <sheetProtection algorithmName="SHA-512" hashValue="gZ5D8W4ZSRWxqO1SkUEN0Ao5+Lu75sUlPo3E5n8ZMO2OMoD0JMZebLt1/Aucaejz3K2rG8QDVVBsk0ddsQvjIQ==" saltValue="t2o2Lm5ooJahMNpKSo1uJg==" spinCount="100000" sheet="1" objects="1" scenarios="1" selectLockedCells="1"/>
  <mergeCells count="47">
    <mergeCell ref="B9:J10"/>
    <mergeCell ref="E11:H11"/>
    <mergeCell ref="E12:H12"/>
    <mergeCell ref="E13:H13"/>
    <mergeCell ref="E14:G14"/>
    <mergeCell ref="H14:I14"/>
    <mergeCell ref="E38:H38"/>
    <mergeCell ref="E39:H39"/>
    <mergeCell ref="E40:H40"/>
    <mergeCell ref="B53:I53"/>
    <mergeCell ref="E72:H72"/>
    <mergeCell ref="E64:H64"/>
    <mergeCell ref="E66:H66"/>
    <mergeCell ref="E67:H67"/>
    <mergeCell ref="E71:H71"/>
    <mergeCell ref="E65:H65"/>
    <mergeCell ref="B108:I108"/>
    <mergeCell ref="B69:J70"/>
    <mergeCell ref="B62:J63"/>
    <mergeCell ref="B42:J43"/>
    <mergeCell ref="B101:I105"/>
    <mergeCell ref="B84:J85"/>
    <mergeCell ref="E44:H44"/>
    <mergeCell ref="E45:H45"/>
    <mergeCell ref="E46:H46"/>
    <mergeCell ref="E47:H47"/>
    <mergeCell ref="E48:H48"/>
    <mergeCell ref="E49:H49"/>
    <mergeCell ref="B86:I97"/>
    <mergeCell ref="E76:H76"/>
    <mergeCell ref="E73:H73"/>
    <mergeCell ref="E74:H74"/>
    <mergeCell ref="E33:H33"/>
    <mergeCell ref="B16:J17"/>
    <mergeCell ref="B23:J24"/>
    <mergeCell ref="B31:J32"/>
    <mergeCell ref="B36:J37"/>
    <mergeCell ref="E27:H27"/>
    <mergeCell ref="E18:H18"/>
    <mergeCell ref="E19:H19"/>
    <mergeCell ref="E20:H20"/>
    <mergeCell ref="E21:H21"/>
    <mergeCell ref="E25:H25"/>
    <mergeCell ref="E26:H26"/>
    <mergeCell ref="E28:H28"/>
    <mergeCell ref="E29:H29"/>
    <mergeCell ref="E34:H34"/>
  </mergeCells>
  <conditionalFormatting sqref="B65:E65 I65">
    <cfRule type="expression" dxfId="6" priority="8">
      <formula>$E$46&lt;&gt;"Fixation visible"</formula>
    </cfRule>
  </conditionalFormatting>
  <conditionalFormatting sqref="B73:E73 I73">
    <cfRule type="expression" dxfId="5" priority="2">
      <formula>$E$72="Non"</formula>
    </cfRule>
  </conditionalFormatting>
  <conditionalFormatting sqref="B74:E74 I74">
    <cfRule type="expression" dxfId="4" priority="1">
      <formula>$E$72="Non"</formula>
    </cfRule>
  </conditionalFormatting>
  <conditionalFormatting sqref="B76:E76 I76 B77:I82">
    <cfRule type="expression" dxfId="3" priority="3">
      <formula>$E$71="Non"</formula>
    </cfRule>
  </conditionalFormatting>
  <conditionalFormatting sqref="B80:I81">
    <cfRule type="expression" dxfId="2" priority="10">
      <formula>$E$76=1</formula>
    </cfRule>
  </conditionalFormatting>
  <conditionalFormatting sqref="B81:I81">
    <cfRule type="expression" dxfId="1" priority="9">
      <formula>$E$76=2</formula>
    </cfRule>
  </conditionalFormatting>
  <conditionalFormatting sqref="G78:H78">
    <cfRule type="expression" dxfId="0" priority="13">
      <formula>$C$47="Non"</formula>
    </cfRule>
  </conditionalFormatting>
  <dataValidations count="1">
    <dataValidation type="list" allowBlank="1" showInputMessage="1" showErrorMessage="1" sqref="E45" xr:uid="{028B688F-C36C-4655-94E2-6A096BA0F905}">
      <formula1>INDIRECT($E$44)</formula1>
    </dataValidation>
  </dataValidations>
  <pageMargins left="0" right="0" top="0" bottom="0" header="0" footer="0"/>
  <pageSetup paperSize="9" scale="93" orientation="portrait" r:id="rId1"/>
  <rowBreaks count="1" manualBreakCount="1">
    <brk id="53" max="9"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7F666AC5-ECF5-47B0-8536-37E39B992E9B}">
          <x14:formula1>
            <xm:f>Liste!$A$1:$A$2</xm:f>
          </x14:formula1>
          <xm:sqref>E21 E49 E71:E72</xm:sqref>
        </x14:dataValidation>
        <x14:dataValidation type="list" allowBlank="1" showInputMessage="1" showErrorMessage="1" xr:uid="{018DC660-1275-4902-92CA-8F706119B185}">
          <x14:formula1>
            <xm:f>Liste!$B$1:$B$2</xm:f>
          </x14:formula1>
          <xm:sqref>E25</xm:sqref>
        </x14:dataValidation>
        <x14:dataValidation type="list" allowBlank="1" showInputMessage="1" showErrorMessage="1" xr:uid="{2AE44592-801C-4EA0-83EB-FC248F1A0454}">
          <x14:formula1>
            <xm:f>Liste!$C$1:$C$9</xm:f>
          </x14:formula1>
          <xm:sqref>E27</xm:sqref>
        </x14:dataValidation>
        <x14:dataValidation type="list" allowBlank="1" showInputMessage="1" showErrorMessage="1" xr:uid="{0A938158-B08F-4AD9-9B3E-444C73ED7F2C}">
          <x14:formula1>
            <xm:f>Liste!$D$1:$D$7</xm:f>
          </x14:formula1>
          <xm:sqref>E29</xm:sqref>
        </x14:dataValidation>
        <x14:dataValidation type="list" allowBlank="1" showInputMessage="1" showErrorMessage="1" xr:uid="{128C8DAB-A5E0-49BC-A33D-1A0A5600CA7F}">
          <x14:formula1>
            <xm:f>Liste!$E$1:$E$8</xm:f>
          </x14:formula1>
          <xm:sqref>E33</xm:sqref>
        </x14:dataValidation>
        <x14:dataValidation type="list" allowBlank="1" showInputMessage="1" showErrorMessage="1" xr:uid="{29D4F90E-5CD6-470E-8237-EBF2B19CAC1E}">
          <x14:formula1>
            <xm:f>Liste!$F$1:$F$5</xm:f>
          </x14:formula1>
          <xm:sqref>E34</xm:sqref>
        </x14:dataValidation>
        <x14:dataValidation type="list" allowBlank="1" showInputMessage="1" showErrorMessage="1" xr:uid="{F8BCADA5-A979-4A83-93AA-957659CCDB44}">
          <x14:formula1>
            <xm:f>Liste!$G$1:$G$5</xm:f>
          </x14:formula1>
          <xm:sqref>E38</xm:sqref>
        </x14:dataValidation>
        <x14:dataValidation type="list" allowBlank="1" showInputMessage="1" showErrorMessage="1" xr:uid="{4BD60A82-B9CD-461F-BCDD-62203B058700}">
          <x14:formula1>
            <xm:f>Liste!$H$1:$H$4</xm:f>
          </x14:formula1>
          <xm:sqref>E39</xm:sqref>
        </x14:dataValidation>
        <x14:dataValidation type="list" allowBlank="1" showInputMessage="1" showErrorMessage="1" xr:uid="{B1B84DA4-2787-47E6-A8AF-3157709FEEAE}">
          <x14:formula1>
            <xm:f>Liste!$I$1:$I$5</xm:f>
          </x14:formula1>
          <xm:sqref>E40</xm:sqref>
        </x14:dataValidation>
        <x14:dataValidation type="list" allowBlank="1" showInputMessage="1" showErrorMessage="1" xr:uid="{D1209989-8FA0-4293-B5E1-192A3D836342}">
          <x14:formula1>
            <xm:f>'BDD (bardage systeme)'!$A$4:$A$9</xm:f>
          </x14:formula1>
          <xm:sqref>E46</xm:sqref>
        </x14:dataValidation>
        <x14:dataValidation type="list" allowBlank="1" showInputMessage="1" showErrorMessage="1" xr:uid="{713F40B2-34BB-4876-BF04-30DAE9B27122}">
          <x14:formula1>
            <xm:f>'BDD (bardage fabricant)'!$B$3:$I$3</xm:f>
          </x14:formula1>
          <xm:sqref>E44</xm:sqref>
        </x14:dataValidation>
        <x14:dataValidation type="list" allowBlank="1" showInputMessage="1" showErrorMessage="1" xr:uid="{CE5753E6-68AB-4040-BE30-258ED03E5D3E}">
          <x14:formula1>
            <xm:f>Liste!$K$1:$K$3</xm:f>
          </x14:formula1>
          <xm:sqref>E64</xm:sqref>
        </x14:dataValidation>
        <x14:dataValidation type="list" allowBlank="1" showInputMessage="1" showErrorMessage="1" xr:uid="{CA52B4C5-96FA-465F-9FF0-0A3BB8B233A5}">
          <x14:formula1>
            <xm:f>'BDD (isolant)'!$A$5:$A$18</xm:f>
          </x14:formula1>
          <xm:sqref>E79:E81</xm:sqref>
        </x14:dataValidation>
        <x14:dataValidation type="list" allowBlank="1" showInputMessage="1" showErrorMessage="1" xr:uid="{F62AB064-2DEE-4B70-8E84-93CA0A2E2EE6}">
          <x14:formula1>
            <xm:f>Liste!$E$1:$E$3</xm:f>
          </x14:formula1>
          <xm:sqref>E76 E82</xm:sqref>
        </x14:dataValidation>
        <x14:dataValidation type="list" allowBlank="1" showInputMessage="1" showErrorMessage="1" xr:uid="{62D676FA-420A-48F0-8657-97ED19552ADF}">
          <x14:formula1>
            <xm:f>Liste!$L$1:$L$2</xm:f>
          </x14:formula1>
          <xm:sqref>E65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6E90B-DC66-4979-85C3-2A5A3463D7C3}">
  <sheetPr codeName="Feuil2"/>
  <dimension ref="A1:C18"/>
  <sheetViews>
    <sheetView workbookViewId="0">
      <selection activeCell="E28" sqref="E28"/>
    </sheetView>
  </sheetViews>
  <sheetFormatPr baseColWidth="10" defaultRowHeight="14.5" x14ac:dyDescent="0.35"/>
  <cols>
    <col min="1" max="1" width="19.81640625" bestFit="1" customWidth="1"/>
  </cols>
  <sheetData>
    <row r="1" spans="1:3" x14ac:dyDescent="0.35">
      <c r="A1" t="s">
        <v>150</v>
      </c>
    </row>
    <row r="2" spans="1:3" x14ac:dyDescent="0.35">
      <c r="A2">
        <v>1</v>
      </c>
      <c r="B2">
        <f>A2+1</f>
        <v>2</v>
      </c>
      <c r="C2">
        <f>B2+1</f>
        <v>3</v>
      </c>
    </row>
    <row r="3" spans="1:3" x14ac:dyDescent="0.35">
      <c r="A3" s="72" t="s">
        <v>17</v>
      </c>
      <c r="B3" s="72" t="s">
        <v>16</v>
      </c>
      <c r="C3" s="26" t="s">
        <v>151</v>
      </c>
    </row>
    <row r="4" spans="1:3" x14ac:dyDescent="0.35">
      <c r="A4" s="72"/>
      <c r="B4" s="72"/>
      <c r="C4" s="26" t="s">
        <v>152</v>
      </c>
    </row>
    <row r="5" spans="1:3" x14ac:dyDescent="0.35">
      <c r="A5" s="27" t="s">
        <v>153</v>
      </c>
      <c r="B5" s="5" t="s">
        <v>154</v>
      </c>
      <c r="C5" s="28">
        <v>3.5000000000000003E-2</v>
      </c>
    </row>
    <row r="6" spans="1:3" x14ac:dyDescent="0.35">
      <c r="A6" s="27" t="s">
        <v>155</v>
      </c>
      <c r="B6" s="5" t="s">
        <v>154</v>
      </c>
      <c r="C6" s="28">
        <v>3.2000000000000001E-2</v>
      </c>
    </row>
    <row r="7" spans="1:3" x14ac:dyDescent="0.35">
      <c r="A7" s="27" t="s">
        <v>156</v>
      </c>
      <c r="B7" s="5" t="s">
        <v>154</v>
      </c>
      <c r="C7" s="28">
        <v>3.5000000000000003E-2</v>
      </c>
    </row>
    <row r="8" spans="1:3" x14ac:dyDescent="0.35">
      <c r="A8" s="27" t="s">
        <v>157</v>
      </c>
      <c r="B8" s="5" t="s">
        <v>158</v>
      </c>
      <c r="C8" s="28">
        <v>3.2000000000000001E-2</v>
      </c>
    </row>
    <row r="9" spans="1:3" x14ac:dyDescent="0.35">
      <c r="A9" s="27" t="s">
        <v>159</v>
      </c>
      <c r="B9" s="5" t="s">
        <v>158</v>
      </c>
      <c r="C9" s="28">
        <v>3.5000000000000003E-2</v>
      </c>
    </row>
    <row r="10" spans="1:3" x14ac:dyDescent="0.35">
      <c r="A10" s="27" t="s">
        <v>160</v>
      </c>
      <c r="B10" s="5" t="s">
        <v>158</v>
      </c>
      <c r="C10" s="28">
        <v>3.7999999999999999E-2</v>
      </c>
    </row>
    <row r="11" spans="1:3" x14ac:dyDescent="0.35">
      <c r="A11" s="27" t="s">
        <v>161</v>
      </c>
      <c r="B11" s="5" t="s">
        <v>162</v>
      </c>
      <c r="C11" s="28">
        <v>0.03</v>
      </c>
    </row>
    <row r="12" spans="1:3" x14ac:dyDescent="0.35">
      <c r="A12" s="27" t="s">
        <v>163</v>
      </c>
      <c r="B12" s="5" t="s">
        <v>162</v>
      </c>
      <c r="C12" s="28">
        <v>3.2000000000000001E-2</v>
      </c>
    </row>
    <row r="13" spans="1:3" x14ac:dyDescent="0.35">
      <c r="A13" s="27" t="s">
        <v>164</v>
      </c>
      <c r="B13" s="5" t="s">
        <v>162</v>
      </c>
      <c r="C13" s="28">
        <v>3.5000000000000003E-2</v>
      </c>
    </row>
    <row r="14" spans="1:3" x14ac:dyDescent="0.35">
      <c r="A14" s="27" t="s">
        <v>165</v>
      </c>
      <c r="B14" s="5" t="s">
        <v>166</v>
      </c>
      <c r="C14" s="28">
        <v>3.2000000000000001E-2</v>
      </c>
    </row>
    <row r="15" spans="1:3" x14ac:dyDescent="0.35">
      <c r="A15" s="27" t="s">
        <v>167</v>
      </c>
      <c r="B15" s="5" t="s">
        <v>166</v>
      </c>
      <c r="C15" s="28">
        <v>3.5000000000000003E-2</v>
      </c>
    </row>
    <row r="16" spans="1:3" x14ac:dyDescent="0.35">
      <c r="A16" s="27" t="s">
        <v>168</v>
      </c>
      <c r="B16" s="5" t="s">
        <v>169</v>
      </c>
      <c r="C16" s="28">
        <v>3.5999999999999997E-2</v>
      </c>
    </row>
    <row r="17" spans="1:3" x14ac:dyDescent="0.35">
      <c r="A17" s="27" t="s">
        <v>170</v>
      </c>
      <c r="B17" s="5" t="s">
        <v>171</v>
      </c>
      <c r="C17" s="28">
        <v>3.5999999999999997E-2</v>
      </c>
    </row>
    <row r="18" spans="1:3" x14ac:dyDescent="0.35">
      <c r="A18" s="27" t="s">
        <v>172</v>
      </c>
      <c r="B18" s="5" t="s">
        <v>171</v>
      </c>
      <c r="C18" s="28">
        <v>3.7999999999999999E-2</v>
      </c>
    </row>
  </sheetData>
  <mergeCells count="2">
    <mergeCell ref="A3:A4"/>
    <mergeCell ref="B3:B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B7C5F-82ED-4CFE-8DFD-E7C8ED4B5F5A}">
  <sheetPr codeName="Feuil3"/>
  <dimension ref="A1:L9"/>
  <sheetViews>
    <sheetView workbookViewId="0">
      <selection activeCell="E28" sqref="E28"/>
    </sheetView>
  </sheetViews>
  <sheetFormatPr baseColWidth="10" defaultRowHeight="14.5" x14ac:dyDescent="0.35"/>
  <cols>
    <col min="3" max="3" width="14.54296875" customWidth="1"/>
  </cols>
  <sheetData>
    <row r="1" spans="1:12" x14ac:dyDescent="0.35">
      <c r="A1" t="s">
        <v>24</v>
      </c>
      <c r="B1" t="s">
        <v>26</v>
      </c>
      <c r="C1" s="2" t="s">
        <v>29</v>
      </c>
      <c r="D1" t="s">
        <v>38</v>
      </c>
      <c r="E1" s="3">
        <v>1</v>
      </c>
      <c r="F1" s="4">
        <v>0</v>
      </c>
      <c r="G1" s="4">
        <v>1</v>
      </c>
      <c r="H1" s="4" t="s">
        <v>53</v>
      </c>
      <c r="I1" s="4" t="s">
        <v>55</v>
      </c>
      <c r="K1" t="s">
        <v>108</v>
      </c>
      <c r="L1" s="29" t="s">
        <v>182</v>
      </c>
    </row>
    <row r="2" spans="1:12" x14ac:dyDescent="0.35">
      <c r="A2" t="s">
        <v>25</v>
      </c>
      <c r="B2" t="s">
        <v>27</v>
      </c>
      <c r="C2" s="2" t="s">
        <v>30</v>
      </c>
      <c r="D2" t="s">
        <v>39</v>
      </c>
      <c r="E2" s="3">
        <v>2</v>
      </c>
      <c r="F2" s="4" t="s">
        <v>49</v>
      </c>
      <c r="G2" s="4">
        <v>2</v>
      </c>
      <c r="H2" s="4" t="s">
        <v>49</v>
      </c>
      <c r="I2" s="4" t="s">
        <v>56</v>
      </c>
      <c r="K2" s="15" t="s">
        <v>107</v>
      </c>
      <c r="L2" s="15" t="s">
        <v>183</v>
      </c>
    </row>
    <row r="3" spans="1:12" x14ac:dyDescent="0.35">
      <c r="C3" s="2" t="s">
        <v>31</v>
      </c>
      <c r="D3" t="s">
        <v>40</v>
      </c>
      <c r="E3" s="3">
        <v>3</v>
      </c>
      <c r="F3" s="4" t="s">
        <v>50</v>
      </c>
      <c r="G3" s="4">
        <v>3</v>
      </c>
      <c r="H3" s="4" t="s">
        <v>54</v>
      </c>
      <c r="I3" s="4" t="s">
        <v>57</v>
      </c>
      <c r="K3" s="15" t="s">
        <v>109</v>
      </c>
    </row>
    <row r="4" spans="1:12" x14ac:dyDescent="0.35">
      <c r="C4" s="2" t="s">
        <v>32</v>
      </c>
      <c r="D4" t="s">
        <v>41</v>
      </c>
      <c r="E4" s="3">
        <v>4</v>
      </c>
      <c r="F4" s="4" t="s">
        <v>51</v>
      </c>
      <c r="G4" s="4">
        <v>4</v>
      </c>
      <c r="H4" s="4" t="s">
        <v>52</v>
      </c>
      <c r="I4" s="4" t="s">
        <v>58</v>
      </c>
    </row>
    <row r="5" spans="1:12" x14ac:dyDescent="0.35">
      <c r="C5" s="2" t="s">
        <v>33</v>
      </c>
      <c r="D5" t="s">
        <v>42</v>
      </c>
      <c r="E5" s="3" t="s">
        <v>45</v>
      </c>
      <c r="F5" s="4" t="s">
        <v>52</v>
      </c>
      <c r="G5" s="4">
        <v>5</v>
      </c>
      <c r="I5" s="4" t="s">
        <v>59</v>
      </c>
    </row>
    <row r="6" spans="1:12" x14ac:dyDescent="0.35">
      <c r="C6" s="2" t="s">
        <v>34</v>
      </c>
      <c r="D6" t="s">
        <v>43</v>
      </c>
      <c r="E6" s="3" t="s">
        <v>46</v>
      </c>
    </row>
    <row r="7" spans="1:12" x14ac:dyDescent="0.35">
      <c r="C7" s="2" t="s">
        <v>35</v>
      </c>
      <c r="D7" t="s">
        <v>44</v>
      </c>
      <c r="E7" s="3" t="s">
        <v>47</v>
      </c>
    </row>
    <row r="8" spans="1:12" x14ac:dyDescent="0.35">
      <c r="C8" s="2" t="s">
        <v>36</v>
      </c>
      <c r="E8" s="3" t="s">
        <v>48</v>
      </c>
    </row>
    <row r="9" spans="1:12" x14ac:dyDescent="0.35">
      <c r="C9" s="2" t="s">
        <v>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FDB71-8EE9-46C4-982C-534260ED2FA7}">
  <sheetPr codeName="Feuil4"/>
  <dimension ref="A2:I8"/>
  <sheetViews>
    <sheetView workbookViewId="0">
      <selection activeCell="E28" sqref="E28"/>
    </sheetView>
  </sheetViews>
  <sheetFormatPr baseColWidth="10" defaultRowHeight="14.5" x14ac:dyDescent="0.35"/>
  <sheetData>
    <row r="2" spans="1:9" x14ac:dyDescent="0.35">
      <c r="B2" t="s">
        <v>87</v>
      </c>
    </row>
    <row r="3" spans="1:9" x14ac:dyDescent="0.35">
      <c r="A3" t="s">
        <v>88</v>
      </c>
      <c r="B3" t="s">
        <v>60</v>
      </c>
      <c r="C3" t="s">
        <v>61</v>
      </c>
      <c r="D3" t="s">
        <v>62</v>
      </c>
      <c r="E3" t="s">
        <v>63</v>
      </c>
      <c r="F3" t="s">
        <v>64</v>
      </c>
      <c r="G3" t="s">
        <v>65</v>
      </c>
      <c r="H3" t="s">
        <v>66</v>
      </c>
      <c r="I3" t="s">
        <v>67</v>
      </c>
    </row>
    <row r="4" spans="1:9" x14ac:dyDescent="0.35">
      <c r="B4" t="s">
        <v>68</v>
      </c>
      <c r="C4" t="s">
        <v>69</v>
      </c>
      <c r="D4" t="s">
        <v>70</v>
      </c>
      <c r="E4" t="s">
        <v>217</v>
      </c>
      <c r="F4" t="s">
        <v>71</v>
      </c>
      <c r="G4" t="s">
        <v>72</v>
      </c>
      <c r="H4" t="s">
        <v>73</v>
      </c>
      <c r="I4" t="s">
        <v>67</v>
      </c>
    </row>
    <row r="5" spans="1:9" x14ac:dyDescent="0.35">
      <c r="B5" t="s">
        <v>74</v>
      </c>
      <c r="C5" t="s">
        <v>75</v>
      </c>
      <c r="D5" t="s">
        <v>71</v>
      </c>
      <c r="E5" t="s">
        <v>71</v>
      </c>
      <c r="F5" t="s">
        <v>70</v>
      </c>
      <c r="G5" t="s">
        <v>76</v>
      </c>
      <c r="H5" t="s">
        <v>77</v>
      </c>
    </row>
    <row r="6" spans="1:9" x14ac:dyDescent="0.35">
      <c r="B6" t="s">
        <v>78</v>
      </c>
    </row>
    <row r="7" spans="1:9" x14ac:dyDescent="0.35">
      <c r="B7" t="s">
        <v>79</v>
      </c>
    </row>
    <row r="8" spans="1:9" x14ac:dyDescent="0.35">
      <c r="B8"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5DB28-ED61-4033-947B-EEDD8E4B241B}">
  <sheetPr codeName="Feuil5"/>
  <dimension ref="A1:U29"/>
  <sheetViews>
    <sheetView workbookViewId="0">
      <selection activeCell="E28" sqref="E28"/>
    </sheetView>
  </sheetViews>
  <sheetFormatPr baseColWidth="10" defaultColWidth="11.453125" defaultRowHeight="13" x14ac:dyDescent="0.3"/>
  <cols>
    <col min="1" max="1" width="19.54296875" style="6" customWidth="1"/>
    <col min="2" max="3" width="11.453125" style="6"/>
    <col min="4" max="5" width="13.1796875" style="6" customWidth="1"/>
    <col min="6" max="6" width="11.453125" style="6"/>
    <col min="7" max="7" width="14.81640625" style="6" customWidth="1"/>
    <col min="8" max="9" width="15.7265625" style="6" customWidth="1"/>
    <col min="10" max="16384" width="11.453125" style="6"/>
  </cols>
  <sheetData>
    <row r="1" spans="1:21" x14ac:dyDescent="0.3">
      <c r="A1" s="6">
        <v>1</v>
      </c>
      <c r="B1" s="6">
        <f>A1+1</f>
        <v>2</v>
      </c>
      <c r="C1" s="6">
        <f t="shared" ref="C1:U1" si="0">B1+1</f>
        <v>3</v>
      </c>
      <c r="D1" s="6">
        <f t="shared" si="0"/>
        <v>4</v>
      </c>
      <c r="E1" s="6">
        <f t="shared" si="0"/>
        <v>5</v>
      </c>
      <c r="F1" s="6">
        <f t="shared" si="0"/>
        <v>6</v>
      </c>
      <c r="G1" s="6">
        <f t="shared" si="0"/>
        <v>7</v>
      </c>
      <c r="H1" s="6">
        <f t="shared" si="0"/>
        <v>8</v>
      </c>
      <c r="I1" s="6">
        <f t="shared" si="0"/>
        <v>9</v>
      </c>
      <c r="J1" s="6">
        <f t="shared" si="0"/>
        <v>10</v>
      </c>
      <c r="K1" s="6">
        <f t="shared" si="0"/>
        <v>11</v>
      </c>
      <c r="L1" s="6">
        <f t="shared" si="0"/>
        <v>12</v>
      </c>
      <c r="M1" s="6">
        <f t="shared" si="0"/>
        <v>13</v>
      </c>
      <c r="N1" s="6">
        <f t="shared" si="0"/>
        <v>14</v>
      </c>
      <c r="O1" s="6">
        <f t="shared" si="0"/>
        <v>15</v>
      </c>
      <c r="P1" s="6">
        <f t="shared" si="0"/>
        <v>16</v>
      </c>
      <c r="Q1" s="6">
        <f t="shared" si="0"/>
        <v>17</v>
      </c>
      <c r="R1" s="6">
        <f t="shared" si="0"/>
        <v>18</v>
      </c>
      <c r="S1" s="6">
        <f t="shared" si="0"/>
        <v>19</v>
      </c>
      <c r="T1" s="6">
        <f t="shared" si="0"/>
        <v>20</v>
      </c>
      <c r="U1" s="6">
        <f t="shared" si="0"/>
        <v>21</v>
      </c>
    </row>
    <row r="2" spans="1:21" ht="26" x14ac:dyDescent="0.3">
      <c r="B2" s="74" t="s">
        <v>16</v>
      </c>
      <c r="C2" s="74" t="s">
        <v>17</v>
      </c>
      <c r="D2" s="75" t="s">
        <v>89</v>
      </c>
      <c r="E2" s="75" t="s">
        <v>90</v>
      </c>
      <c r="F2" s="46" t="s">
        <v>91</v>
      </c>
      <c r="G2" s="46" t="s">
        <v>92</v>
      </c>
      <c r="J2" s="73" t="s">
        <v>198</v>
      </c>
      <c r="K2" s="73"/>
      <c r="L2" s="73"/>
      <c r="M2" s="73"/>
      <c r="N2" s="73"/>
      <c r="O2" s="73"/>
      <c r="P2" s="73" t="s">
        <v>199</v>
      </c>
      <c r="Q2" s="73"/>
      <c r="R2" s="73"/>
      <c r="S2" s="73"/>
      <c r="T2" s="73"/>
      <c r="U2" s="73"/>
    </row>
    <row r="3" spans="1:21" s="7" customFormat="1" ht="26" x14ac:dyDescent="0.35">
      <c r="B3" s="74"/>
      <c r="C3" s="74"/>
      <c r="D3" s="75"/>
      <c r="E3" s="75"/>
      <c r="F3" s="46"/>
      <c r="G3" s="46"/>
      <c r="H3" s="8" t="s">
        <v>93</v>
      </c>
      <c r="I3" s="8" t="s">
        <v>94</v>
      </c>
      <c r="J3" s="8" t="s">
        <v>95</v>
      </c>
      <c r="K3" s="8" t="s">
        <v>96</v>
      </c>
      <c r="L3" s="8" t="s">
        <v>97</v>
      </c>
      <c r="M3" s="8" t="s">
        <v>98</v>
      </c>
      <c r="N3" s="8" t="s">
        <v>200</v>
      </c>
      <c r="O3" s="8" t="s">
        <v>201</v>
      </c>
      <c r="P3" s="8" t="s">
        <v>95</v>
      </c>
      <c r="Q3" s="8" t="s">
        <v>96</v>
      </c>
      <c r="R3" s="8" t="s">
        <v>97</v>
      </c>
      <c r="S3" s="8" t="s">
        <v>98</v>
      </c>
      <c r="T3" s="8" t="s">
        <v>200</v>
      </c>
      <c r="U3" s="8" t="s">
        <v>201</v>
      </c>
    </row>
    <row r="4" spans="1:21" x14ac:dyDescent="0.3">
      <c r="A4" s="47" t="str">
        <f>CONCATENATE(B4,C4,F4)</f>
        <v>EquitoneTectiva8</v>
      </c>
      <c r="B4" s="47" t="s">
        <v>60</v>
      </c>
      <c r="C4" s="47" t="s">
        <v>78</v>
      </c>
      <c r="D4" s="48" t="s">
        <v>202</v>
      </c>
      <c r="E4" s="48" t="s">
        <v>203</v>
      </c>
      <c r="F4" s="2">
        <v>8</v>
      </c>
      <c r="G4" s="47">
        <v>14.4</v>
      </c>
      <c r="H4" s="47">
        <v>600</v>
      </c>
      <c r="I4" s="2" t="s">
        <v>99</v>
      </c>
      <c r="J4" s="48">
        <v>1350</v>
      </c>
      <c r="K4" s="48">
        <v>1000</v>
      </c>
      <c r="L4" s="48">
        <v>600</v>
      </c>
      <c r="M4" s="48">
        <v>600</v>
      </c>
      <c r="N4" s="48">
        <v>80</v>
      </c>
      <c r="O4" s="48">
        <v>50</v>
      </c>
      <c r="P4" s="48">
        <v>2000</v>
      </c>
      <c r="Q4" s="48">
        <v>1000</v>
      </c>
      <c r="R4" s="48">
        <v>600</v>
      </c>
      <c r="S4" s="48">
        <v>600</v>
      </c>
      <c r="T4" s="48">
        <v>100</v>
      </c>
      <c r="U4" s="48">
        <v>40</v>
      </c>
    </row>
    <row r="5" spans="1:21" x14ac:dyDescent="0.3">
      <c r="A5" s="47" t="str">
        <f t="shared" ref="A5:A29" si="1">CONCATENATE(B5,C5,F5)</f>
        <v>EquitoneLinea10</v>
      </c>
      <c r="B5" s="47" t="s">
        <v>60</v>
      </c>
      <c r="C5" s="47" t="s">
        <v>79</v>
      </c>
      <c r="D5" s="48" t="s">
        <v>202</v>
      </c>
      <c r="E5" s="48" t="s">
        <v>203</v>
      </c>
      <c r="F5" s="2">
        <v>10</v>
      </c>
      <c r="G5" s="47">
        <v>16.8</v>
      </c>
      <c r="H5" s="47">
        <v>600</v>
      </c>
      <c r="I5" s="2" t="s">
        <v>99</v>
      </c>
      <c r="J5" s="48">
        <v>1350</v>
      </c>
      <c r="K5" s="48">
        <v>1000</v>
      </c>
      <c r="L5" s="48">
        <v>600</v>
      </c>
      <c r="M5" s="48">
        <v>600</v>
      </c>
      <c r="N5" s="48">
        <v>80</v>
      </c>
      <c r="O5" s="48">
        <v>50</v>
      </c>
      <c r="P5" s="48">
        <v>2000</v>
      </c>
      <c r="Q5" s="48">
        <v>1000</v>
      </c>
      <c r="R5" s="48">
        <v>600</v>
      </c>
      <c r="S5" s="48">
        <v>600</v>
      </c>
      <c r="T5" s="48">
        <v>100</v>
      </c>
      <c r="U5" s="48">
        <v>40</v>
      </c>
    </row>
    <row r="6" spans="1:21" x14ac:dyDescent="0.3">
      <c r="A6" s="47" t="str">
        <f t="shared" si="1"/>
        <v>EquitoneNatura8</v>
      </c>
      <c r="B6" s="47" t="s">
        <v>60</v>
      </c>
      <c r="C6" s="47" t="s">
        <v>68</v>
      </c>
      <c r="D6" s="48" t="s">
        <v>204</v>
      </c>
      <c r="E6" s="48" t="s">
        <v>205</v>
      </c>
      <c r="F6" s="2">
        <v>8</v>
      </c>
      <c r="G6" s="47">
        <v>15.4</v>
      </c>
      <c r="H6" s="47">
        <v>600</v>
      </c>
      <c r="I6" s="2" t="s">
        <v>99</v>
      </c>
      <c r="J6" s="48">
        <v>1350</v>
      </c>
      <c r="K6" s="48">
        <v>1000</v>
      </c>
      <c r="L6" s="48">
        <v>600</v>
      </c>
      <c r="M6" s="48">
        <v>600</v>
      </c>
      <c r="N6" s="48">
        <v>80</v>
      </c>
      <c r="O6" s="48">
        <v>50</v>
      </c>
      <c r="P6" s="48">
        <v>2000</v>
      </c>
      <c r="Q6" s="48">
        <v>1000</v>
      </c>
      <c r="R6" s="48">
        <v>600</v>
      </c>
      <c r="S6" s="48">
        <v>600</v>
      </c>
      <c r="T6" s="48">
        <v>100</v>
      </c>
      <c r="U6" s="48">
        <v>40</v>
      </c>
    </row>
    <row r="7" spans="1:21" x14ac:dyDescent="0.3">
      <c r="A7" s="47" t="str">
        <f t="shared" si="1"/>
        <v>EquitonePictura8</v>
      </c>
      <c r="B7" s="47" t="s">
        <v>60</v>
      </c>
      <c r="C7" s="47" t="s">
        <v>74</v>
      </c>
      <c r="D7" s="48" t="s">
        <v>204</v>
      </c>
      <c r="E7" s="48" t="s">
        <v>205</v>
      </c>
      <c r="F7" s="2">
        <v>8</v>
      </c>
      <c r="G7" s="47">
        <v>15.4</v>
      </c>
      <c r="H7" s="47">
        <v>600</v>
      </c>
      <c r="I7" s="2" t="s">
        <v>99</v>
      </c>
      <c r="J7" s="48">
        <v>1350</v>
      </c>
      <c r="K7" s="48">
        <v>1000</v>
      </c>
      <c r="L7" s="48">
        <v>600</v>
      </c>
      <c r="M7" s="48">
        <v>600</v>
      </c>
      <c r="N7" s="48">
        <v>80</v>
      </c>
      <c r="O7" s="48">
        <v>50</v>
      </c>
      <c r="P7" s="48">
        <v>2000</v>
      </c>
      <c r="Q7" s="48">
        <v>1000</v>
      </c>
      <c r="R7" s="48">
        <v>600</v>
      </c>
      <c r="S7" s="48">
        <v>600</v>
      </c>
      <c r="T7" s="48">
        <v>100</v>
      </c>
      <c r="U7" s="48">
        <v>40</v>
      </c>
    </row>
    <row r="8" spans="1:21" x14ac:dyDescent="0.3">
      <c r="A8" s="47" t="str">
        <f t="shared" si="1"/>
        <v>EquitoneLunara10</v>
      </c>
      <c r="B8" s="47" t="s">
        <v>60</v>
      </c>
      <c r="C8" s="47" t="s">
        <v>80</v>
      </c>
      <c r="D8" s="48" t="s">
        <v>202</v>
      </c>
      <c r="E8" s="48" t="s">
        <v>203</v>
      </c>
      <c r="F8" s="2">
        <v>10</v>
      </c>
      <c r="G8" s="47">
        <v>18.600000000000001</v>
      </c>
      <c r="H8" s="47">
        <v>600</v>
      </c>
      <c r="I8" s="2" t="s">
        <v>99</v>
      </c>
      <c r="J8" s="48">
        <v>1350</v>
      </c>
      <c r="K8" s="48">
        <v>1000</v>
      </c>
      <c r="L8" s="48">
        <v>600</v>
      </c>
      <c r="M8" s="48">
        <v>600</v>
      </c>
      <c r="N8" s="48">
        <v>80</v>
      </c>
      <c r="O8" s="48">
        <v>50</v>
      </c>
      <c r="P8" s="48">
        <v>2000</v>
      </c>
      <c r="Q8" s="48">
        <v>1000</v>
      </c>
      <c r="R8" s="48">
        <v>600</v>
      </c>
      <c r="S8" s="48">
        <v>600</v>
      </c>
      <c r="T8" s="48">
        <v>100</v>
      </c>
      <c r="U8" s="48">
        <v>40</v>
      </c>
    </row>
    <row r="9" spans="1:21" x14ac:dyDescent="0.3">
      <c r="A9" s="47" t="str">
        <f t="shared" si="1"/>
        <v>CedralClick10</v>
      </c>
      <c r="B9" s="47" t="s">
        <v>61</v>
      </c>
      <c r="C9" s="47" t="s">
        <v>75</v>
      </c>
      <c r="D9" s="48"/>
      <c r="E9" s="48"/>
      <c r="F9" s="2">
        <v>10</v>
      </c>
      <c r="G9" s="47"/>
      <c r="H9" s="47"/>
      <c r="I9" s="2" t="s">
        <v>99</v>
      </c>
      <c r="J9" s="48"/>
      <c r="K9" s="48"/>
      <c r="L9" s="48"/>
      <c r="M9" s="48"/>
      <c r="N9" s="48"/>
      <c r="O9" s="48"/>
      <c r="P9" s="48"/>
      <c r="Q9" s="48"/>
      <c r="R9" s="48"/>
      <c r="S9" s="48"/>
      <c r="T9" s="48"/>
      <c r="U9" s="48"/>
    </row>
    <row r="10" spans="1:21" x14ac:dyDescent="0.3">
      <c r="A10" s="47" t="str">
        <f t="shared" si="1"/>
        <v>CedralLap10</v>
      </c>
      <c r="B10" s="47" t="s">
        <v>61</v>
      </c>
      <c r="C10" s="47" t="s">
        <v>69</v>
      </c>
      <c r="D10" s="48"/>
      <c r="E10" s="48"/>
      <c r="F10" s="2">
        <v>10</v>
      </c>
      <c r="G10" s="47"/>
      <c r="H10" s="47"/>
      <c r="I10" s="2" t="s">
        <v>99</v>
      </c>
      <c r="J10" s="48"/>
      <c r="K10" s="48"/>
      <c r="L10" s="48"/>
      <c r="M10" s="48"/>
      <c r="N10" s="48"/>
      <c r="O10" s="48"/>
      <c r="P10" s="48"/>
      <c r="Q10" s="48"/>
      <c r="R10" s="48"/>
      <c r="S10" s="48"/>
      <c r="T10" s="48"/>
      <c r="U10" s="48"/>
    </row>
    <row r="11" spans="1:21" x14ac:dyDescent="0.3">
      <c r="A11" s="47" t="str">
        <f t="shared" si="1"/>
        <v>TrespaPura10</v>
      </c>
      <c r="B11" s="47" t="s">
        <v>66</v>
      </c>
      <c r="C11" s="47" t="s">
        <v>100</v>
      </c>
      <c r="D11" s="48"/>
      <c r="E11" s="48"/>
      <c r="F11" s="2">
        <v>10</v>
      </c>
      <c r="G11" s="47"/>
      <c r="H11" s="47"/>
      <c r="I11" s="2" t="s">
        <v>99</v>
      </c>
      <c r="J11" s="48"/>
      <c r="K11" s="48"/>
      <c r="L11" s="48"/>
      <c r="M11" s="48"/>
      <c r="N11" s="48"/>
      <c r="O11" s="48"/>
      <c r="P11" s="48"/>
      <c r="Q11" s="48"/>
      <c r="R11" s="48"/>
      <c r="S11" s="48"/>
      <c r="T11" s="48"/>
      <c r="U11" s="48"/>
    </row>
    <row r="12" spans="1:21" x14ac:dyDescent="0.3">
      <c r="A12" s="47" t="str">
        <f t="shared" si="1"/>
        <v>TrespaMeteon6</v>
      </c>
      <c r="B12" s="47" t="s">
        <v>66</v>
      </c>
      <c r="C12" s="47" t="s">
        <v>73</v>
      </c>
      <c r="D12" s="48" t="s">
        <v>206</v>
      </c>
      <c r="E12" s="48" t="s">
        <v>207</v>
      </c>
      <c r="F12" s="2">
        <v>6</v>
      </c>
      <c r="G12" s="47">
        <v>8.1</v>
      </c>
      <c r="H12" s="2"/>
      <c r="I12" s="2" t="s">
        <v>99</v>
      </c>
      <c r="J12" s="48">
        <v>1350</v>
      </c>
      <c r="K12" s="48">
        <v>1000</v>
      </c>
      <c r="L12" s="48" t="s">
        <v>208</v>
      </c>
      <c r="M12" s="48" t="s">
        <v>208</v>
      </c>
      <c r="N12" s="48">
        <v>80</v>
      </c>
      <c r="O12" s="48">
        <v>40</v>
      </c>
      <c r="P12" s="48">
        <v>1350</v>
      </c>
      <c r="Q12" s="48">
        <v>1000</v>
      </c>
      <c r="R12" s="48" t="s">
        <v>208</v>
      </c>
      <c r="S12" s="48" t="s">
        <v>208</v>
      </c>
      <c r="T12" s="48">
        <v>80</v>
      </c>
      <c r="U12" s="48">
        <v>30</v>
      </c>
    </row>
    <row r="13" spans="1:21" x14ac:dyDescent="0.3">
      <c r="A13" s="47" t="str">
        <f t="shared" si="1"/>
        <v>TrespaMeteon8</v>
      </c>
      <c r="B13" s="47" t="s">
        <v>66</v>
      </c>
      <c r="C13" s="47" t="s">
        <v>73</v>
      </c>
      <c r="D13" s="48" t="s">
        <v>206</v>
      </c>
      <c r="E13" s="48" t="s">
        <v>207</v>
      </c>
      <c r="F13" s="2">
        <v>8</v>
      </c>
      <c r="G13" s="47">
        <v>10.8</v>
      </c>
      <c r="H13" s="2"/>
      <c r="I13" s="2" t="s">
        <v>99</v>
      </c>
      <c r="J13" s="48">
        <v>1350</v>
      </c>
      <c r="K13" s="48">
        <v>1000</v>
      </c>
      <c r="L13" s="48" t="s">
        <v>209</v>
      </c>
      <c r="M13" s="48" t="s">
        <v>209</v>
      </c>
      <c r="N13" s="48">
        <v>80</v>
      </c>
      <c r="O13" s="48">
        <v>40</v>
      </c>
      <c r="P13" s="48">
        <v>1350</v>
      </c>
      <c r="Q13" s="48">
        <v>1000</v>
      </c>
      <c r="R13" s="48" t="s">
        <v>209</v>
      </c>
      <c r="S13" s="48" t="s">
        <v>209</v>
      </c>
      <c r="T13" s="48">
        <v>80</v>
      </c>
      <c r="U13" s="48">
        <v>30</v>
      </c>
    </row>
    <row r="14" spans="1:21" x14ac:dyDescent="0.3">
      <c r="A14" s="47" t="str">
        <f t="shared" si="1"/>
        <v>TrespaMeteon10</v>
      </c>
      <c r="B14" s="47" t="s">
        <v>66</v>
      </c>
      <c r="C14" s="47" t="s">
        <v>73</v>
      </c>
      <c r="D14" s="48" t="s">
        <v>206</v>
      </c>
      <c r="E14" s="48" t="s">
        <v>207</v>
      </c>
      <c r="F14" s="2">
        <v>10</v>
      </c>
      <c r="G14" s="47">
        <v>13.5</v>
      </c>
      <c r="H14" s="2"/>
      <c r="I14" s="2" t="s">
        <v>99</v>
      </c>
      <c r="J14" s="48">
        <v>1350</v>
      </c>
      <c r="K14" s="48">
        <v>1000</v>
      </c>
      <c r="L14" s="48" t="s">
        <v>210</v>
      </c>
      <c r="M14" s="48">
        <v>750</v>
      </c>
      <c r="N14" s="48">
        <v>80</v>
      </c>
      <c r="O14" s="48">
        <v>40</v>
      </c>
      <c r="P14" s="48">
        <v>1350</v>
      </c>
      <c r="Q14" s="48">
        <v>1000</v>
      </c>
      <c r="R14" s="48" t="s">
        <v>210</v>
      </c>
      <c r="S14" s="48">
        <v>750</v>
      </c>
      <c r="T14" s="48">
        <v>80</v>
      </c>
      <c r="U14" s="48">
        <v>30</v>
      </c>
    </row>
    <row r="15" spans="1:21" x14ac:dyDescent="0.3">
      <c r="A15" s="47" t="str">
        <f t="shared" si="1"/>
        <v>TrespaMeteon13</v>
      </c>
      <c r="B15" s="47" t="s">
        <v>66</v>
      </c>
      <c r="C15" s="47" t="s">
        <v>73</v>
      </c>
      <c r="D15" s="48" t="s">
        <v>206</v>
      </c>
      <c r="E15" s="48" t="s">
        <v>207</v>
      </c>
      <c r="F15" s="2">
        <v>13</v>
      </c>
      <c r="G15" s="47">
        <v>17.55</v>
      </c>
      <c r="H15" s="2"/>
      <c r="I15" s="2" t="s">
        <v>99</v>
      </c>
      <c r="J15" s="48">
        <v>1350</v>
      </c>
      <c r="K15" s="48">
        <v>1000</v>
      </c>
      <c r="L15" s="48">
        <v>900</v>
      </c>
      <c r="M15" s="48">
        <v>750</v>
      </c>
      <c r="N15" s="48">
        <v>80</v>
      </c>
      <c r="O15" s="48">
        <v>40</v>
      </c>
      <c r="P15" s="48">
        <v>1350</v>
      </c>
      <c r="Q15" s="48">
        <v>1000</v>
      </c>
      <c r="R15" s="48">
        <v>900</v>
      </c>
      <c r="S15" s="48">
        <v>750</v>
      </c>
      <c r="T15" s="48">
        <v>80</v>
      </c>
      <c r="U15" s="48">
        <v>30</v>
      </c>
    </row>
    <row r="16" spans="1:21" x14ac:dyDescent="0.3">
      <c r="A16" s="47" t="str">
        <f t="shared" si="1"/>
        <v>FundermaxMax Exterior6</v>
      </c>
      <c r="B16" s="47" t="s">
        <v>65</v>
      </c>
      <c r="C16" s="47" t="s">
        <v>101</v>
      </c>
      <c r="D16" s="48" t="s">
        <v>211</v>
      </c>
      <c r="E16" s="48" t="s">
        <v>212</v>
      </c>
      <c r="F16" s="2">
        <v>6</v>
      </c>
      <c r="G16" s="47">
        <v>8.6999999999999993</v>
      </c>
      <c r="H16" s="47">
        <v>600</v>
      </c>
      <c r="I16" s="2" t="s">
        <v>99</v>
      </c>
      <c r="J16" s="48">
        <v>1350</v>
      </c>
      <c r="K16" s="48">
        <v>1000</v>
      </c>
      <c r="L16" s="48">
        <v>650</v>
      </c>
      <c r="M16" s="48">
        <v>600</v>
      </c>
      <c r="N16" s="48">
        <v>80</v>
      </c>
      <c r="O16" s="48">
        <v>40</v>
      </c>
      <c r="P16" s="48">
        <v>1350</v>
      </c>
      <c r="Q16" s="48">
        <v>1000</v>
      </c>
      <c r="R16" s="48">
        <v>650</v>
      </c>
      <c r="S16" s="48">
        <v>600</v>
      </c>
      <c r="T16" s="48">
        <v>80</v>
      </c>
      <c r="U16" s="48">
        <v>30</v>
      </c>
    </row>
    <row r="17" spans="1:21" x14ac:dyDescent="0.3">
      <c r="A17" s="47" t="str">
        <f t="shared" si="1"/>
        <v>FundermaxMax Exterior8</v>
      </c>
      <c r="B17" s="47" t="s">
        <v>65</v>
      </c>
      <c r="C17" s="47" t="s">
        <v>101</v>
      </c>
      <c r="D17" s="48" t="s">
        <v>211</v>
      </c>
      <c r="E17" s="48" t="s">
        <v>212</v>
      </c>
      <c r="F17" s="2">
        <v>8</v>
      </c>
      <c r="G17" s="47">
        <v>11.6</v>
      </c>
      <c r="H17" s="47">
        <v>600</v>
      </c>
      <c r="I17" s="2" t="s">
        <v>99</v>
      </c>
      <c r="J17" s="48">
        <v>1350</v>
      </c>
      <c r="K17" s="48">
        <v>1000</v>
      </c>
      <c r="L17" s="48">
        <v>650</v>
      </c>
      <c r="M17" s="48">
        <v>600</v>
      </c>
      <c r="N17" s="48">
        <v>80</v>
      </c>
      <c r="O17" s="48">
        <v>40</v>
      </c>
      <c r="P17" s="48">
        <v>1350</v>
      </c>
      <c r="Q17" s="48">
        <v>1000</v>
      </c>
      <c r="R17" s="48">
        <v>650</v>
      </c>
      <c r="S17" s="48">
        <v>600</v>
      </c>
      <c r="T17" s="48">
        <v>80</v>
      </c>
      <c r="U17" s="48">
        <v>30</v>
      </c>
    </row>
    <row r="18" spans="1:21" x14ac:dyDescent="0.3">
      <c r="A18" s="47" t="str">
        <f t="shared" si="1"/>
        <v>FundermaxMax Exterior10</v>
      </c>
      <c r="B18" s="47" t="s">
        <v>65</v>
      </c>
      <c r="C18" s="47" t="s">
        <v>101</v>
      </c>
      <c r="D18" s="48" t="s">
        <v>211</v>
      </c>
      <c r="E18" s="48" t="s">
        <v>212</v>
      </c>
      <c r="F18" s="2">
        <v>10</v>
      </c>
      <c r="G18" s="47">
        <v>14.5</v>
      </c>
      <c r="H18" s="47">
        <v>600</v>
      </c>
      <c r="I18" s="2" t="s">
        <v>99</v>
      </c>
      <c r="J18" s="48">
        <v>1350</v>
      </c>
      <c r="K18" s="48">
        <v>1000</v>
      </c>
      <c r="L18" s="48">
        <v>650</v>
      </c>
      <c r="M18" s="48">
        <v>600</v>
      </c>
      <c r="N18" s="48">
        <v>80</v>
      </c>
      <c r="O18" s="48">
        <v>40</v>
      </c>
      <c r="P18" s="48">
        <v>1350</v>
      </c>
      <c r="Q18" s="48">
        <v>1000</v>
      </c>
      <c r="R18" s="48">
        <v>650</v>
      </c>
      <c r="S18" s="48">
        <v>600</v>
      </c>
      <c r="T18" s="48">
        <v>80</v>
      </c>
      <c r="U18" s="48">
        <v>30</v>
      </c>
    </row>
    <row r="19" spans="1:21" x14ac:dyDescent="0.3">
      <c r="A19" s="47" t="str">
        <f t="shared" si="1"/>
        <v>FundermaxMax Exterior12</v>
      </c>
      <c r="B19" s="47" t="s">
        <v>65</v>
      </c>
      <c r="C19" s="47" t="s">
        <v>101</v>
      </c>
      <c r="D19" s="48" t="s">
        <v>211</v>
      </c>
      <c r="E19" s="48" t="s">
        <v>212</v>
      </c>
      <c r="F19" s="2">
        <v>12</v>
      </c>
      <c r="G19" s="47">
        <v>17.399999999999999</v>
      </c>
      <c r="H19" s="47">
        <v>600</v>
      </c>
      <c r="I19" s="2" t="s">
        <v>99</v>
      </c>
      <c r="J19" s="48">
        <v>1350</v>
      </c>
      <c r="K19" s="48">
        <v>1000</v>
      </c>
      <c r="L19" s="48">
        <v>650</v>
      </c>
      <c r="M19" s="48">
        <v>600</v>
      </c>
      <c r="N19" s="48">
        <v>80</v>
      </c>
      <c r="O19" s="48">
        <v>40</v>
      </c>
      <c r="P19" s="48">
        <v>1350</v>
      </c>
      <c r="Q19" s="48">
        <v>1000</v>
      </c>
      <c r="R19" s="48">
        <v>650</v>
      </c>
      <c r="S19" s="48">
        <v>600</v>
      </c>
      <c r="T19" s="48">
        <v>80</v>
      </c>
      <c r="U19" s="48">
        <v>30</v>
      </c>
    </row>
    <row r="20" spans="1:21" x14ac:dyDescent="0.3">
      <c r="A20" s="47" t="str">
        <f t="shared" si="1"/>
        <v>FundermaxM.Look7</v>
      </c>
      <c r="B20" s="47" t="s">
        <v>65</v>
      </c>
      <c r="C20" s="47" t="s">
        <v>76</v>
      </c>
      <c r="D20" s="48"/>
      <c r="E20" s="48"/>
      <c r="F20" s="2">
        <v>7</v>
      </c>
      <c r="G20" s="47"/>
      <c r="H20" s="47"/>
      <c r="I20" s="2" t="s">
        <v>99</v>
      </c>
      <c r="J20" s="47"/>
      <c r="K20" s="47"/>
      <c r="L20" s="47"/>
      <c r="M20" s="47"/>
      <c r="N20" s="47"/>
      <c r="O20" s="47"/>
      <c r="P20" s="47"/>
      <c r="Q20" s="47"/>
      <c r="R20" s="47"/>
      <c r="S20" s="47"/>
      <c r="T20" s="47"/>
      <c r="U20" s="47"/>
    </row>
    <row r="21" spans="1:21" x14ac:dyDescent="0.3">
      <c r="A21" s="47" t="str">
        <f t="shared" si="1"/>
        <v>FundermaxM.Look9</v>
      </c>
      <c r="B21" s="47" t="s">
        <v>65</v>
      </c>
      <c r="C21" s="47" t="s">
        <v>76</v>
      </c>
      <c r="D21" s="48"/>
      <c r="E21" s="48"/>
      <c r="F21" s="2">
        <v>9</v>
      </c>
      <c r="G21" s="47"/>
      <c r="H21" s="47"/>
      <c r="I21" s="2" t="s">
        <v>99</v>
      </c>
      <c r="J21" s="47"/>
      <c r="K21" s="47"/>
      <c r="L21" s="47"/>
      <c r="M21" s="47"/>
      <c r="N21" s="47"/>
      <c r="O21" s="47"/>
      <c r="P21" s="47"/>
      <c r="Q21" s="47"/>
      <c r="R21" s="47"/>
      <c r="S21" s="47"/>
      <c r="T21" s="47"/>
      <c r="U21" s="47"/>
    </row>
    <row r="22" spans="1:21" x14ac:dyDescent="0.3">
      <c r="A22" s="47" t="str">
        <f t="shared" si="1"/>
        <v>RockpanelFR8</v>
      </c>
      <c r="B22" s="47" t="s">
        <v>63</v>
      </c>
      <c r="C22" s="47" t="s">
        <v>70</v>
      </c>
      <c r="D22" s="48" t="s">
        <v>213</v>
      </c>
      <c r="E22" s="48" t="s">
        <v>213</v>
      </c>
      <c r="F22" s="2">
        <v>8</v>
      </c>
      <c r="G22" s="47">
        <v>8.4</v>
      </c>
      <c r="H22" s="47"/>
      <c r="I22" s="2" t="s">
        <v>99</v>
      </c>
      <c r="J22" s="47">
        <v>1350</v>
      </c>
      <c r="K22" s="47">
        <v>1000</v>
      </c>
      <c r="L22" s="47">
        <v>600</v>
      </c>
      <c r="M22" s="47">
        <v>600</v>
      </c>
      <c r="N22" s="47">
        <v>80</v>
      </c>
      <c r="O22" s="47">
        <v>45</v>
      </c>
      <c r="P22" s="47">
        <v>1350</v>
      </c>
      <c r="Q22" s="47">
        <v>1000</v>
      </c>
      <c r="R22" s="47">
        <v>600</v>
      </c>
      <c r="S22" s="47">
        <v>600</v>
      </c>
      <c r="T22" s="47">
        <v>90</v>
      </c>
      <c r="U22" s="47">
        <v>40</v>
      </c>
    </row>
    <row r="23" spans="1:21" x14ac:dyDescent="0.3">
      <c r="A23" s="47" t="str">
        <f t="shared" si="1"/>
        <v>RockpanelFR10</v>
      </c>
      <c r="B23" s="47" t="s">
        <v>63</v>
      </c>
      <c r="C23" s="47" t="s">
        <v>70</v>
      </c>
      <c r="D23" s="48" t="s">
        <v>213</v>
      </c>
      <c r="E23" s="48" t="s">
        <v>213</v>
      </c>
      <c r="F23" s="2">
        <v>10</v>
      </c>
      <c r="G23" s="47"/>
      <c r="H23" s="47"/>
      <c r="I23" s="2" t="s">
        <v>99</v>
      </c>
      <c r="J23" s="47">
        <v>1350</v>
      </c>
      <c r="K23" s="47">
        <v>1000</v>
      </c>
      <c r="L23" s="47">
        <v>600</v>
      </c>
      <c r="M23" s="47">
        <v>600</v>
      </c>
      <c r="N23" s="47">
        <v>80</v>
      </c>
      <c r="O23" s="47">
        <v>45</v>
      </c>
      <c r="P23" s="47">
        <v>1350</v>
      </c>
      <c r="Q23" s="47">
        <v>1000</v>
      </c>
      <c r="R23" s="47">
        <v>600</v>
      </c>
      <c r="S23" s="47">
        <v>600</v>
      </c>
      <c r="T23" s="47">
        <v>90</v>
      </c>
      <c r="U23" s="47">
        <v>40</v>
      </c>
    </row>
    <row r="24" spans="1:21" x14ac:dyDescent="0.3">
      <c r="A24" s="47" t="str">
        <f t="shared" si="1"/>
        <v>RockpanelA29</v>
      </c>
      <c r="B24" s="47" t="s">
        <v>63</v>
      </c>
      <c r="C24" s="47" t="s">
        <v>71</v>
      </c>
      <c r="D24" s="48"/>
      <c r="E24" s="48" t="s">
        <v>213</v>
      </c>
      <c r="F24" s="2">
        <v>9</v>
      </c>
      <c r="G24" s="47"/>
      <c r="H24" s="47"/>
      <c r="I24" s="2" t="s">
        <v>99</v>
      </c>
      <c r="J24" s="47"/>
      <c r="K24" s="47"/>
      <c r="L24" s="47"/>
      <c r="M24" s="47"/>
      <c r="N24" s="47"/>
      <c r="O24" s="47"/>
      <c r="P24" s="47">
        <v>1350</v>
      </c>
      <c r="Q24" s="47">
        <v>1000</v>
      </c>
      <c r="R24" s="47">
        <v>600</v>
      </c>
      <c r="S24" s="47">
        <v>600</v>
      </c>
      <c r="T24" s="47">
        <v>90</v>
      </c>
      <c r="U24" s="47">
        <v>40</v>
      </c>
    </row>
    <row r="25" spans="1:21" x14ac:dyDescent="0.3">
      <c r="A25" s="47" t="str">
        <f t="shared" si="1"/>
        <v>RockpanelA211</v>
      </c>
      <c r="B25" s="47" t="s">
        <v>63</v>
      </c>
      <c r="C25" s="47" t="s">
        <v>71</v>
      </c>
      <c r="D25" s="48"/>
      <c r="E25" s="48" t="s">
        <v>213</v>
      </c>
      <c r="F25" s="2">
        <v>11</v>
      </c>
      <c r="G25" s="47"/>
      <c r="H25" s="47"/>
      <c r="I25" s="2" t="s">
        <v>99</v>
      </c>
      <c r="J25" s="47"/>
      <c r="K25" s="47"/>
      <c r="L25" s="47"/>
      <c r="M25" s="47"/>
      <c r="N25" s="47"/>
      <c r="O25" s="47"/>
      <c r="P25" s="47">
        <v>1350</v>
      </c>
      <c r="Q25" s="47">
        <v>1000</v>
      </c>
      <c r="R25" s="47">
        <v>750</v>
      </c>
      <c r="S25" s="47">
        <v>600</v>
      </c>
      <c r="T25" s="47">
        <v>90</v>
      </c>
      <c r="U25" s="47">
        <v>40</v>
      </c>
    </row>
    <row r="26" spans="1:21" x14ac:dyDescent="0.3">
      <c r="A26" s="47" t="str">
        <f t="shared" si="1"/>
        <v>StacbondFR4</v>
      </c>
      <c r="B26" s="47" t="s">
        <v>62</v>
      </c>
      <c r="C26" s="47" t="s">
        <v>70</v>
      </c>
      <c r="D26" s="48"/>
      <c r="E26" s="48" t="s">
        <v>214</v>
      </c>
      <c r="F26" s="2">
        <v>4</v>
      </c>
      <c r="G26" s="47">
        <v>8.02</v>
      </c>
      <c r="H26" s="47">
        <v>700</v>
      </c>
      <c r="I26" s="2" t="s">
        <v>99</v>
      </c>
      <c r="J26" s="47"/>
      <c r="K26" s="47"/>
      <c r="L26" s="47"/>
      <c r="M26" s="47"/>
      <c r="N26" s="47"/>
      <c r="O26" s="47"/>
      <c r="P26" s="47">
        <v>1350</v>
      </c>
      <c r="Q26" s="47">
        <v>1000</v>
      </c>
      <c r="R26" s="47">
        <v>900</v>
      </c>
      <c r="S26" s="47" t="s">
        <v>215</v>
      </c>
      <c r="T26" s="47"/>
      <c r="U26" s="47"/>
    </row>
    <row r="27" spans="1:21" x14ac:dyDescent="0.3">
      <c r="A27" s="47" t="str">
        <f t="shared" si="1"/>
        <v>StacbondA24</v>
      </c>
      <c r="B27" s="47" t="s">
        <v>62</v>
      </c>
      <c r="C27" s="47" t="s">
        <v>71</v>
      </c>
      <c r="D27" s="48"/>
      <c r="E27" s="48" t="s">
        <v>214</v>
      </c>
      <c r="F27" s="2">
        <v>4</v>
      </c>
      <c r="G27" s="47">
        <v>8.1999999999999993</v>
      </c>
      <c r="H27" s="47">
        <v>700</v>
      </c>
      <c r="I27" s="2" t="s">
        <v>99</v>
      </c>
      <c r="J27" s="47"/>
      <c r="K27" s="47"/>
      <c r="L27" s="47"/>
      <c r="M27" s="47"/>
      <c r="N27" s="47"/>
      <c r="O27" s="47"/>
      <c r="P27" s="47">
        <v>1350</v>
      </c>
      <c r="Q27" s="47">
        <v>1000</v>
      </c>
      <c r="R27" s="47">
        <v>900</v>
      </c>
      <c r="S27" s="47" t="s">
        <v>215</v>
      </c>
      <c r="T27" s="47"/>
      <c r="U27" s="47"/>
    </row>
    <row r="28" spans="1:21" x14ac:dyDescent="0.3">
      <c r="A28" s="47" t="str">
        <f t="shared" si="1"/>
        <v>AlpolicFR4</v>
      </c>
      <c r="B28" s="47" t="s">
        <v>64</v>
      </c>
      <c r="C28" s="47" t="s">
        <v>70</v>
      </c>
      <c r="D28" s="48"/>
      <c r="E28" s="48" t="s">
        <v>216</v>
      </c>
      <c r="F28" s="2">
        <v>4</v>
      </c>
      <c r="G28" s="47">
        <v>7.6</v>
      </c>
      <c r="H28" s="47">
        <v>500</v>
      </c>
      <c r="I28" s="2" t="s">
        <v>99</v>
      </c>
      <c r="J28" s="47"/>
      <c r="K28" s="47"/>
      <c r="L28" s="47"/>
      <c r="M28" s="47"/>
      <c r="N28" s="47"/>
      <c r="O28" s="47"/>
      <c r="P28" s="47">
        <v>1350</v>
      </c>
      <c r="Q28" s="47">
        <v>1000</v>
      </c>
      <c r="R28" s="47">
        <v>1000</v>
      </c>
      <c r="S28" s="47">
        <v>1000</v>
      </c>
      <c r="T28" s="47">
        <v>100</v>
      </c>
      <c r="U28" s="47">
        <v>40</v>
      </c>
    </row>
    <row r="29" spans="1:21" x14ac:dyDescent="0.3">
      <c r="A29" s="47" t="str">
        <f t="shared" si="1"/>
        <v>AlpolicA24</v>
      </c>
      <c r="B29" s="47" t="s">
        <v>64</v>
      </c>
      <c r="C29" s="47" t="s">
        <v>71</v>
      </c>
      <c r="D29" s="48"/>
      <c r="E29" s="48" t="s">
        <v>216</v>
      </c>
      <c r="F29" s="2">
        <v>4</v>
      </c>
      <c r="G29" s="47">
        <v>8.4</v>
      </c>
      <c r="H29" s="47">
        <v>500</v>
      </c>
      <c r="I29" s="2" t="s">
        <v>99</v>
      </c>
      <c r="J29" s="47"/>
      <c r="K29" s="47"/>
      <c r="L29" s="47"/>
      <c r="M29" s="47"/>
      <c r="N29" s="47"/>
      <c r="O29" s="47"/>
      <c r="P29" s="47">
        <v>1350</v>
      </c>
      <c r="Q29" s="47">
        <v>100</v>
      </c>
      <c r="R29" s="47">
        <v>1000</v>
      </c>
      <c r="S29" s="47">
        <v>1000</v>
      </c>
      <c r="T29" s="47">
        <v>100</v>
      </c>
      <c r="U29" s="47">
        <v>40</v>
      </c>
    </row>
  </sheetData>
  <mergeCells count="6">
    <mergeCell ref="P2:U2"/>
    <mergeCell ref="B2:B3"/>
    <mergeCell ref="C2:C3"/>
    <mergeCell ref="D2:D3"/>
    <mergeCell ref="E2:E3"/>
    <mergeCell ref="J2:O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2B988-F3CA-4DFB-B96A-5C316826B84F}">
  <sheetPr codeName="Feuil6"/>
  <dimension ref="A1:V9"/>
  <sheetViews>
    <sheetView workbookViewId="0">
      <selection activeCell="E28" sqref="E28"/>
    </sheetView>
  </sheetViews>
  <sheetFormatPr baseColWidth="10" defaultRowHeight="14.5" x14ac:dyDescent="0.35"/>
  <cols>
    <col min="1" max="1" width="14.453125" bestFit="1" customWidth="1"/>
    <col min="2" max="6" width="14.453125" customWidth="1"/>
    <col min="7" max="8" width="19.453125" customWidth="1"/>
    <col min="9" max="11" width="24.26953125" customWidth="1"/>
    <col min="12" max="14" width="15.453125" customWidth="1"/>
    <col min="15" max="22" width="13.7265625" customWidth="1"/>
  </cols>
  <sheetData>
    <row r="1" spans="1:22" x14ac:dyDescent="0.35">
      <c r="A1">
        <v>1</v>
      </c>
      <c r="B1">
        <f>A1+1</f>
        <v>2</v>
      </c>
      <c r="C1">
        <f t="shared" ref="C1:V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c r="P1">
        <f t="shared" si="0"/>
        <v>16</v>
      </c>
      <c r="Q1">
        <f t="shared" si="0"/>
        <v>17</v>
      </c>
      <c r="R1">
        <f t="shared" si="0"/>
        <v>18</v>
      </c>
      <c r="S1">
        <f t="shared" si="0"/>
        <v>19</v>
      </c>
      <c r="T1">
        <f t="shared" si="0"/>
        <v>20</v>
      </c>
      <c r="U1">
        <f t="shared" si="0"/>
        <v>21</v>
      </c>
      <c r="V1">
        <f t="shared" si="0"/>
        <v>22</v>
      </c>
    </row>
    <row r="2" spans="1:22" ht="29" x14ac:dyDescent="0.35">
      <c r="A2" s="77" t="s">
        <v>18</v>
      </c>
      <c r="B2" s="78" t="s">
        <v>102</v>
      </c>
      <c r="C2" s="10"/>
      <c r="D2" s="77" t="s">
        <v>103</v>
      </c>
      <c r="E2" s="78" t="s">
        <v>104</v>
      </c>
      <c r="F2" s="80" t="s">
        <v>94</v>
      </c>
      <c r="G2" s="11" t="s">
        <v>105</v>
      </c>
      <c r="H2" s="11" t="s">
        <v>106</v>
      </c>
      <c r="I2" s="76" t="s">
        <v>107</v>
      </c>
      <c r="J2" s="76" t="s">
        <v>108</v>
      </c>
      <c r="K2" s="76" t="s">
        <v>109</v>
      </c>
      <c r="L2" s="11" t="s">
        <v>110</v>
      </c>
      <c r="M2" s="11" t="s">
        <v>111</v>
      </c>
      <c r="N2" s="11" t="s">
        <v>112</v>
      </c>
      <c r="O2" s="11" t="s">
        <v>113</v>
      </c>
      <c r="P2" s="11" t="s">
        <v>114</v>
      </c>
      <c r="Q2" s="11" t="s">
        <v>115</v>
      </c>
      <c r="R2" s="11" t="s">
        <v>116</v>
      </c>
      <c r="S2" s="11" t="s">
        <v>117</v>
      </c>
      <c r="T2" s="11" t="s">
        <v>117</v>
      </c>
      <c r="U2" s="11" t="s">
        <v>118</v>
      </c>
      <c r="V2" s="9" t="s">
        <v>119</v>
      </c>
    </row>
    <row r="3" spans="1:22" ht="16.5" x14ac:dyDescent="0.35">
      <c r="A3" s="77"/>
      <c r="B3" s="79"/>
      <c r="C3" s="12"/>
      <c r="D3" s="77"/>
      <c r="E3" s="79"/>
      <c r="F3" s="80"/>
      <c r="G3" s="11" t="s">
        <v>20</v>
      </c>
      <c r="H3" s="11"/>
      <c r="I3" s="76"/>
      <c r="J3" s="76"/>
      <c r="K3" s="76"/>
      <c r="L3" s="11" t="s">
        <v>120</v>
      </c>
      <c r="M3" s="11" t="s">
        <v>121</v>
      </c>
      <c r="N3" s="11" t="s">
        <v>121</v>
      </c>
      <c r="O3" s="11" t="s">
        <v>122</v>
      </c>
      <c r="P3" s="11" t="s">
        <v>122</v>
      </c>
      <c r="Q3" s="11" t="s">
        <v>20</v>
      </c>
      <c r="R3" s="11" t="s">
        <v>20</v>
      </c>
      <c r="S3" s="11" t="s">
        <v>123</v>
      </c>
      <c r="T3" s="11" t="s">
        <v>123</v>
      </c>
      <c r="U3" s="11" t="s">
        <v>124</v>
      </c>
      <c r="V3" s="13" t="s">
        <v>125</v>
      </c>
    </row>
    <row r="4" spans="1:22" ht="16.5" x14ac:dyDescent="0.35">
      <c r="A4" s="5" t="s">
        <v>81</v>
      </c>
      <c r="B4" s="5"/>
      <c r="C4" s="5"/>
      <c r="D4" s="14" t="s">
        <v>25</v>
      </c>
      <c r="E4" s="14"/>
      <c r="F4" s="14" t="s">
        <v>126</v>
      </c>
      <c r="G4" s="14">
        <v>0</v>
      </c>
      <c r="H4" s="14" t="s">
        <v>24</v>
      </c>
      <c r="I4" s="14"/>
      <c r="J4" s="14"/>
      <c r="K4" s="14"/>
      <c r="L4" s="14">
        <v>0</v>
      </c>
      <c r="M4" s="14">
        <v>0</v>
      </c>
      <c r="N4" s="14">
        <v>0</v>
      </c>
      <c r="O4" s="14"/>
      <c r="P4" s="14"/>
      <c r="Q4" s="14"/>
      <c r="R4" s="14"/>
      <c r="S4" s="14"/>
      <c r="T4" s="14"/>
      <c r="U4" s="14"/>
      <c r="V4" s="14">
        <v>1</v>
      </c>
    </row>
    <row r="5" spans="1:22" ht="16.5" x14ac:dyDescent="0.35">
      <c r="A5" s="5" t="s">
        <v>82</v>
      </c>
      <c r="B5" s="5" t="s">
        <v>127</v>
      </c>
      <c r="C5" s="5" t="s">
        <v>176</v>
      </c>
      <c r="D5" s="14" t="s">
        <v>24</v>
      </c>
      <c r="E5" s="14" t="s">
        <v>108</v>
      </c>
      <c r="F5" s="14" t="s">
        <v>128</v>
      </c>
      <c r="G5" s="14">
        <v>30</v>
      </c>
      <c r="H5" s="14" t="s">
        <v>25</v>
      </c>
      <c r="I5" s="14" t="s">
        <v>129</v>
      </c>
      <c r="J5" s="14" t="s">
        <v>130</v>
      </c>
      <c r="K5" s="14" t="s">
        <v>131</v>
      </c>
      <c r="L5" s="14">
        <v>70</v>
      </c>
      <c r="M5" s="14">
        <v>190</v>
      </c>
      <c r="N5" s="14">
        <v>150</v>
      </c>
      <c r="O5" s="14"/>
      <c r="P5" s="14"/>
      <c r="Q5" s="14"/>
      <c r="R5" s="14"/>
      <c r="S5" s="14"/>
      <c r="T5" s="14"/>
      <c r="U5" s="14"/>
      <c r="V5" s="14">
        <v>1</v>
      </c>
    </row>
    <row r="6" spans="1:22" ht="16.5" x14ac:dyDescent="0.35">
      <c r="A6" s="5" t="s">
        <v>83</v>
      </c>
      <c r="B6" s="5" t="s">
        <v>132</v>
      </c>
      <c r="C6" s="5" t="s">
        <v>177</v>
      </c>
      <c r="D6" s="14" t="s">
        <v>24</v>
      </c>
      <c r="E6" s="14" t="s">
        <v>108</v>
      </c>
      <c r="F6" s="14" t="s">
        <v>128</v>
      </c>
      <c r="G6" s="14">
        <v>30</v>
      </c>
      <c r="H6" s="14" t="s">
        <v>25</v>
      </c>
      <c r="I6" s="14" t="s">
        <v>129</v>
      </c>
      <c r="J6" s="14" t="s">
        <v>130</v>
      </c>
      <c r="K6" s="14" t="s">
        <v>131</v>
      </c>
      <c r="L6" s="14">
        <v>70</v>
      </c>
      <c r="M6" s="14">
        <v>190</v>
      </c>
      <c r="N6" s="14">
        <v>150</v>
      </c>
      <c r="O6" s="14">
        <v>12524</v>
      </c>
      <c r="P6" s="14">
        <v>92044</v>
      </c>
      <c r="Q6" s="14">
        <v>13.66</v>
      </c>
      <c r="R6" s="14">
        <v>34.08</v>
      </c>
      <c r="S6" s="14">
        <f>O6/Q6</f>
        <v>916.83748169838941</v>
      </c>
      <c r="T6" s="14">
        <f>P6/R6</f>
        <v>2700.8215962441318</v>
      </c>
      <c r="U6" s="14">
        <v>221.15</v>
      </c>
      <c r="V6" s="14">
        <v>1</v>
      </c>
    </row>
    <row r="7" spans="1:22" ht="16.5" x14ac:dyDescent="0.35">
      <c r="A7" s="5" t="s">
        <v>84</v>
      </c>
      <c r="B7" s="5"/>
      <c r="C7" s="5" t="s">
        <v>178</v>
      </c>
      <c r="D7" s="14" t="s">
        <v>25</v>
      </c>
      <c r="E7" s="14"/>
      <c r="F7" s="14" t="s">
        <v>126</v>
      </c>
      <c r="G7" s="14">
        <v>30</v>
      </c>
      <c r="H7" s="14" t="s">
        <v>24</v>
      </c>
      <c r="I7" s="14"/>
      <c r="J7" s="14"/>
      <c r="K7" s="14"/>
      <c r="L7" s="14">
        <v>70</v>
      </c>
      <c r="M7" s="14">
        <v>190</v>
      </c>
      <c r="N7" s="14">
        <v>150</v>
      </c>
      <c r="O7" s="14"/>
      <c r="P7" s="14"/>
      <c r="Q7" s="14"/>
      <c r="R7" s="14"/>
      <c r="S7" s="14"/>
      <c r="T7" s="14"/>
      <c r="U7" s="14"/>
      <c r="V7" s="14">
        <v>1</v>
      </c>
    </row>
    <row r="8" spans="1:22" ht="16.5" x14ac:dyDescent="0.35">
      <c r="A8" s="5" t="s">
        <v>85</v>
      </c>
      <c r="B8" s="5"/>
      <c r="C8" s="5" t="s">
        <v>179</v>
      </c>
      <c r="D8" s="14" t="s">
        <v>25</v>
      </c>
      <c r="E8" s="14"/>
      <c r="F8" s="14" t="s">
        <v>128</v>
      </c>
      <c r="G8" s="14">
        <v>17</v>
      </c>
      <c r="H8" s="14" t="s">
        <v>25</v>
      </c>
      <c r="I8" s="14"/>
      <c r="J8" s="14"/>
      <c r="K8" s="14"/>
      <c r="L8" s="14">
        <v>70</v>
      </c>
      <c r="M8" s="14">
        <v>190</v>
      </c>
      <c r="N8" s="14">
        <v>150</v>
      </c>
      <c r="O8" s="14"/>
      <c r="P8" s="14"/>
      <c r="Q8" s="14"/>
      <c r="R8" s="14"/>
      <c r="S8" s="14"/>
      <c r="T8" s="14"/>
      <c r="U8" s="14"/>
      <c r="V8" s="14">
        <v>1</v>
      </c>
    </row>
    <row r="9" spans="1:22" ht="16.5" x14ac:dyDescent="0.35">
      <c r="A9" s="5" t="s">
        <v>86</v>
      </c>
      <c r="B9" s="5" t="s">
        <v>133</v>
      </c>
      <c r="C9" s="5" t="s">
        <v>180</v>
      </c>
      <c r="D9" s="14" t="s">
        <v>24</v>
      </c>
      <c r="E9" s="14" t="s">
        <v>108</v>
      </c>
      <c r="F9" s="14" t="s">
        <v>128</v>
      </c>
      <c r="G9" s="14"/>
      <c r="H9" s="14" t="s">
        <v>25</v>
      </c>
      <c r="I9" s="14" t="s">
        <v>129</v>
      </c>
      <c r="J9" s="14" t="s">
        <v>130</v>
      </c>
      <c r="K9" s="14" t="s">
        <v>131</v>
      </c>
      <c r="L9" s="14">
        <v>70</v>
      </c>
      <c r="M9" s="14">
        <v>190</v>
      </c>
      <c r="N9" s="14">
        <v>150</v>
      </c>
      <c r="O9" s="14"/>
      <c r="P9" s="14"/>
      <c r="Q9" s="14"/>
      <c r="R9" s="14"/>
      <c r="S9" s="14"/>
      <c r="T9" s="14"/>
      <c r="U9" s="14"/>
      <c r="V9" s="14">
        <v>1</v>
      </c>
    </row>
  </sheetData>
  <mergeCells count="8">
    <mergeCell ref="J2:J3"/>
    <mergeCell ref="K2:K3"/>
    <mergeCell ref="A2:A3"/>
    <mergeCell ref="B2:B3"/>
    <mergeCell ref="D2:D3"/>
    <mergeCell ref="E2:E3"/>
    <mergeCell ref="F2:F3"/>
    <mergeCell ref="I2: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9</vt:i4>
      </vt:variant>
    </vt:vector>
  </HeadingPairs>
  <TitlesOfParts>
    <vt:vector size="15" baseType="lpstr">
      <vt:lpstr>fiche renseignement</vt:lpstr>
      <vt:lpstr>BDD (isolant)</vt:lpstr>
      <vt:lpstr>Liste</vt:lpstr>
      <vt:lpstr>BDD (bardage fabricant)</vt:lpstr>
      <vt:lpstr>BDD (bardage details)</vt:lpstr>
      <vt:lpstr>BDD (bardage systeme)</vt:lpstr>
      <vt:lpstr>Alpolic</vt:lpstr>
      <vt:lpstr>Autres</vt:lpstr>
      <vt:lpstr>Cedral</vt:lpstr>
      <vt:lpstr>Equitone</vt:lpstr>
      <vt:lpstr>Fundermax</vt:lpstr>
      <vt:lpstr>Rockpanel</vt:lpstr>
      <vt:lpstr>Stacbond</vt:lpstr>
      <vt:lpstr>Trespa</vt:lpstr>
      <vt:lpstr>'fiche renseignement'!Zone_d_impression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dc:creator>
  <cp:lastModifiedBy>Jordan</cp:lastModifiedBy>
  <cp:lastPrinted>2023-02-06T13:28:38Z</cp:lastPrinted>
  <dcterms:created xsi:type="dcterms:W3CDTF">2023-02-06T09:01:28Z</dcterms:created>
  <dcterms:modified xsi:type="dcterms:W3CDTF">2023-04-28T08:10:42Z</dcterms:modified>
</cp:coreProperties>
</file>